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260" windowHeight="10365" activeTab="0"/>
  </bookViews>
  <sheets>
    <sheet name="Intro and Instructions" sheetId="1" r:id="rId1"/>
    <sheet name="Tournament Basics" sheetId="2" r:id="rId2"/>
    <sheet name="Table Display" sheetId="3" r:id="rId3"/>
    <sheet name="Finishing Order" sheetId="4" r:id="rId4"/>
    <sheet name="Chip Counter" sheetId="5" r:id="rId5"/>
    <sheet name="Prize Allocation" sheetId="6" r:id="rId6"/>
    <sheet name="Chip Legend Cards" sheetId="7" r:id="rId7"/>
    <sheet name="Blind Calculator" sheetId="8" r:id="rId8"/>
    <sheet name="Name Cards" sheetId="9" r:id="rId9"/>
    <sheet name="Table Sorter" sheetId="10" r:id="rId10"/>
  </sheets>
  <definedNames/>
  <calcPr fullCalcOnLoad="1"/>
</workbook>
</file>

<file path=xl/sharedStrings.xml><?xml version="1.0" encoding="utf-8"?>
<sst xmlns="http://schemas.openxmlformats.org/spreadsheetml/2006/main" count="314" uniqueCount="175">
  <si>
    <t>David Maybury</t>
  </si>
  <si>
    <t>Finish Order</t>
  </si>
  <si>
    <t>Table 1</t>
  </si>
  <si>
    <t>Table 2</t>
  </si>
  <si>
    <t>Table 3</t>
  </si>
  <si>
    <t>DEALER</t>
  </si>
  <si>
    <t>Color</t>
  </si>
  <si>
    <t>White</t>
  </si>
  <si>
    <t>Red</t>
  </si>
  <si>
    <t>Blue</t>
  </si>
  <si>
    <t>Green</t>
  </si>
  <si>
    <t>Black</t>
  </si>
  <si>
    <t>Total</t>
  </si>
  <si>
    <t>TOTAL</t>
  </si>
  <si>
    <t>Buy-in:</t>
  </si>
  <si>
    <t># of players:</t>
  </si>
  <si>
    <t>Chip Supply</t>
  </si>
  <si>
    <t>Chip Demand</t>
  </si>
  <si>
    <t>Value</t>
  </si>
  <si>
    <t>No./player</t>
  </si>
  <si>
    <t>Value/Color</t>
  </si>
  <si>
    <t>Chips Needed</t>
  </si>
  <si>
    <t>Tournament Basics</t>
  </si>
  <si>
    <t># of entries:</t>
  </si>
  <si>
    <t>Prize Allocation</t>
  </si>
  <si>
    <t># of Entries:</t>
  </si>
  <si>
    <t>Table 4</t>
  </si>
  <si>
    <t>Press Ctrl+r to resort the name list.</t>
  </si>
  <si>
    <t xml:space="preserve">Cut Names from List into Finish </t>
  </si>
  <si>
    <t>Player names</t>
  </si>
  <si>
    <t>Total Fund:</t>
  </si>
  <si>
    <t>Hosting Fee:</t>
  </si>
  <si>
    <t>Prize Fund:</t>
  </si>
  <si>
    <t>Place:</t>
  </si>
  <si>
    <t>1st</t>
  </si>
  <si>
    <t>2nd</t>
  </si>
  <si>
    <t>3rd</t>
  </si>
  <si>
    <t>4th</t>
  </si>
  <si>
    <t>5th</t>
  </si>
  <si>
    <t>6th</t>
  </si>
  <si>
    <t>7th</t>
  </si>
  <si>
    <t>8th</t>
  </si>
  <si>
    <t>Percent</t>
  </si>
  <si>
    <t>Prize</t>
  </si>
  <si>
    <t>Strict Percentage</t>
  </si>
  <si>
    <t>Dollar Amounts</t>
  </si>
  <si>
    <t>Type in your Basic Information here</t>
  </si>
  <si>
    <t>Convention:</t>
  </si>
  <si>
    <t>Enter Data in GREEN cells only</t>
  </si>
  <si>
    <t>This sheet will calculate the Prize Breakdown based on either percentages or an amount you choose.</t>
  </si>
  <si>
    <t>Chip Counter</t>
  </si>
  <si>
    <t>This sheet will help you combine multiple sets of chips for a tournament, as well as plan for distributing them for buy-ins.</t>
  </si>
  <si>
    <t xml:space="preserve">Table Sorter </t>
  </si>
  <si>
    <t>Order as Players are eliminated.</t>
  </si>
  <si>
    <t>Names are automatically pulled</t>
  </si>
  <si>
    <t>from Tournament Basics Sheet.</t>
  </si>
  <si>
    <t xml:space="preserve">Seat 1 is assumed to be the </t>
  </si>
  <si>
    <t>Dealer.</t>
  </si>
  <si>
    <t>Seat 1 D</t>
  </si>
  <si>
    <t>Seat 2</t>
  </si>
  <si>
    <t>Seat 3</t>
  </si>
  <si>
    <t>Seat 4</t>
  </si>
  <si>
    <t>Seat 5</t>
  </si>
  <si>
    <t>Seat 6</t>
  </si>
  <si>
    <t>Seat 7</t>
  </si>
  <si>
    <t>Seat 8</t>
  </si>
  <si>
    <t># of Players</t>
  </si>
  <si>
    <t># of Tables</t>
  </si>
  <si>
    <t>Table 5</t>
  </si>
  <si>
    <t>Table 6</t>
  </si>
  <si>
    <t>Table 7</t>
  </si>
  <si>
    <t>Table 8</t>
  </si>
  <si>
    <t>Table 9</t>
  </si>
  <si>
    <t xml:space="preserve">Use Ctrl-s to </t>
  </si>
  <si>
    <t>seat the tables</t>
  </si>
  <si>
    <t>Use Ctrl-b to</t>
  </si>
  <si>
    <t>bust out a player</t>
  </si>
  <si>
    <t>Finishing Order</t>
  </si>
  <si>
    <t>Use Ctrl-Shift-r</t>
  </si>
  <si>
    <t>to reset tournament</t>
  </si>
  <si>
    <t>Table Seating Order</t>
  </si>
  <si>
    <t>Dave Maybury</t>
  </si>
  <si>
    <t>Davie Maybury</t>
  </si>
  <si>
    <t>Davy Maybury</t>
  </si>
  <si>
    <t>David C. Maybury</t>
  </si>
  <si>
    <t>Dave C. Maybury</t>
  </si>
  <si>
    <t>Davie C. Maybury</t>
  </si>
  <si>
    <t>Davy C. Maybury</t>
  </si>
  <si>
    <t>D. C. Maybury</t>
  </si>
  <si>
    <t>D. Craig Maybury</t>
  </si>
  <si>
    <t>David Craig Maybury</t>
  </si>
  <si>
    <t>Dave Craig Maybury</t>
  </si>
  <si>
    <t>Davie Craig Maybury</t>
  </si>
  <si>
    <t>Davy Craig Maybury</t>
  </si>
  <si>
    <t>kermitrutherford@hotmail.com</t>
  </si>
  <si>
    <t>Craig Maybury</t>
  </si>
  <si>
    <t>Set 1</t>
  </si>
  <si>
    <t>Set 2</t>
  </si>
  <si>
    <t>Set 3</t>
  </si>
  <si>
    <t>Set 4</t>
  </si>
  <si>
    <t>Initial Stack:</t>
  </si>
  <si>
    <t>This sheet Is no longer to be used</t>
  </si>
  <si>
    <t xml:space="preserve">by the director directly. The </t>
  </si>
  <si>
    <t>Table Display page uses this for</t>
  </si>
  <si>
    <t>calculations.</t>
  </si>
  <si>
    <t xml:space="preserve">This is a Spreadsheet for handling a lot of tournament planning. This is the work of David Maybury, who can be found at </t>
  </si>
  <si>
    <t xml:space="preserve">Okay, enough of the third person stuff. I wrote this for my own benefit, but a lot of people seem to have use for it. This </t>
  </si>
  <si>
    <t xml:space="preserve">spreadsheet is free to whomever wants, just make sure that my name stays attached to it so people can get a hold of </t>
  </si>
  <si>
    <t>me if they have suggestions. I am presently working on writing a Visual Basic application to duplicate the function of this</t>
  </si>
  <si>
    <t>spreadsheet and a few useful things as well (handling rebuys, addons, moving players manually, keeping global statistics,</t>
  </si>
  <si>
    <t xml:space="preserve">etc. etc.). I plan to provide the software as shareware under the name of Drunk Monkey Software. If you happen to be a </t>
  </si>
  <si>
    <t xml:space="preserve">really good VB programmer that wants to knock this out, I would appreciate it. My application-building skills are not </t>
  </si>
  <si>
    <t>Introduction</t>
  </si>
  <si>
    <t>quite meeting my ambition, but I hope to have a beta out for June of '04. Email me if you are interested.</t>
  </si>
  <si>
    <t>Instructions</t>
  </si>
  <si>
    <t>Yellow Cells</t>
  </si>
  <si>
    <t>Green Cells</t>
  </si>
  <si>
    <t>Blue Cells</t>
  </si>
  <si>
    <t>I have set this up for the power users, so no cells have been locked or protected. I use the convention below:</t>
  </si>
  <si>
    <t>I try to put a few instructions on each page of the sheet to help you along, but they should be straightfoward.</t>
  </si>
  <si>
    <t>White Cells</t>
  </si>
  <si>
    <t>Calculated values.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</si>
  <si>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</si>
  <si>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</si>
  <si>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</si>
  <si>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</si>
  <si>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</si>
  <si>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</si>
  <si>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</si>
  <si>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</si>
  <si>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</si>
  <si>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</si>
  <si>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</si>
  <si>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</si>
  <si>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Presently, this is configured for up to nine tables of eight. If you need a different setup, you can either edit the macros</t>
  </si>
  <si>
    <t>or you can just email me and I'll make the changes for you. Also, I set it up to run on my laptop, which displays columns</t>
  </si>
  <si>
    <t>up to O and rows up to 32, but I can change that for what you want. Just let me know.</t>
  </si>
  <si>
    <t>Go to the "Tournament Basics" page. Enter in your buy-in, # of players, and the names of the players in your tournament.</t>
  </si>
  <si>
    <t>To plan a tournament:</t>
  </si>
  <si>
    <t xml:space="preserve">Go to the "Chip Counter" page, inputting the information about the available chips sets. </t>
  </si>
  <si>
    <t>Go to the "Prize Allocation" page and break up your available prize pool (holding back money to cover your costs!)</t>
  </si>
  <si>
    <t>Print off the "Name Cards" page to show people where they sit and the "Chip Legends Cards" page</t>
  </si>
  <si>
    <t>To run a tournament:</t>
  </si>
  <si>
    <t>Go to the "Table Display" page. I recommend using an LCD projector, or using a secondary monitor that many can see</t>
  </si>
  <si>
    <t xml:space="preserve">so they can find their seats. There are a few macros written to handle the basic functions. When you bust out a player, </t>
  </si>
  <si>
    <t>the spreadsheet will record their place in the "Finishing Order" page.</t>
  </si>
  <si>
    <t>Blind Calculator Page</t>
  </si>
  <si>
    <t>This is to calculate your blind structure. The actual profile it produces is a little more aggressive than advertised,</t>
  </si>
  <si>
    <t>Time per level:</t>
  </si>
  <si>
    <t>Level</t>
  </si>
  <si>
    <t>Small</t>
  </si>
  <si>
    <t>Big</t>
  </si>
  <si>
    <t>Initial stack:</t>
  </si>
  <si>
    <t>Number of Players:</t>
  </si>
  <si>
    <t>Target # of players in</t>
  </si>
  <si>
    <t>Tournament duration:</t>
  </si>
  <si>
    <t>hours</t>
  </si>
  <si>
    <t>minutes</t>
  </si>
  <si>
    <t>Chips in Play</t>
  </si>
  <si>
    <t>DOUBLE</t>
  </si>
  <si>
    <t>but it seems to work pretty well. Type DOUBLE in the target# column just double the blinds</t>
  </si>
  <si>
    <t>Time in:</t>
  </si>
  <si>
    <t>Obviously, feel free to round these to get them to match your chips increments.</t>
  </si>
  <si>
    <t xml:space="preserve">kermitrutherford@hotmail.com, and who is writing this. This version distributed by homepokertourney.com with the </t>
  </si>
  <si>
    <t>author's permission.</t>
  </si>
  <si>
    <t>These cells are pulled from another sheet, and you probably don't want to change them.</t>
  </si>
  <si>
    <t>Enter data in these cells.</t>
  </si>
  <si>
    <t>Value is pulled from another sheet by default, but you typically will want to change this value.</t>
  </si>
  <si>
    <t>Ctrl-s</t>
  </si>
  <si>
    <t>Seat Tables</t>
  </si>
  <si>
    <t>Ctrl-b</t>
  </si>
  <si>
    <t>Bust Player</t>
  </si>
  <si>
    <t>Ctrl-Shft-r</t>
  </si>
  <si>
    <t>Reset Tournament</t>
  </si>
  <si>
    <t>"Table Display" commands (repeated in Column A of the page):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</si>
</sst>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2"/>
      <name val="Arial"/>
      <family val="2"/>
    </font>
    <font>
      <b/>
      <sz val="48"/>
      <name val="Times New Roman"/>
      <family val="1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44" fontId="0" fillId="0" borderId="0" xfId="17" applyAlignment="1">
      <alignment/>
    </xf>
    <xf numFmtId="0" fontId="0" fillId="6" borderId="0" xfId="0" applyFill="1" applyAlignment="1">
      <alignment/>
    </xf>
    <xf numFmtId="44" fontId="0" fillId="0" borderId="0" xfId="17" applyBorder="1" applyAlignment="1">
      <alignment/>
    </xf>
    <xf numFmtId="0" fontId="0" fillId="0" borderId="1" xfId="0" applyBorder="1" applyAlignment="1">
      <alignment/>
    </xf>
    <xf numFmtId="44" fontId="0" fillId="0" borderId="2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44" fontId="0" fillId="0" borderId="3" xfId="0" applyNumberFormat="1" applyBorder="1" applyAlignment="1">
      <alignment/>
    </xf>
    <xf numFmtId="0" fontId="0" fillId="6" borderId="15" xfId="0" applyFill="1" applyBorder="1" applyAlignment="1">
      <alignment/>
    </xf>
    <xf numFmtId="44" fontId="0" fillId="6" borderId="1" xfId="0" applyNumberFormat="1" applyFill="1" applyBorder="1" applyAlignment="1">
      <alignment/>
    </xf>
    <xf numFmtId="44" fontId="2" fillId="0" borderId="3" xfId="0" applyNumberFormat="1" applyFont="1" applyBorder="1" applyAlignment="1">
      <alignment/>
    </xf>
    <xf numFmtId="0" fontId="0" fillId="7" borderId="0" xfId="0" applyFill="1" applyAlignment="1">
      <alignment/>
    </xf>
    <xf numFmtId="44" fontId="0" fillId="7" borderId="0" xfId="17" applyFill="1" applyAlignment="1">
      <alignment/>
    </xf>
    <xf numFmtId="44" fontId="0" fillId="7" borderId="15" xfId="17" applyFill="1" applyBorder="1" applyAlignment="1">
      <alignment/>
    </xf>
    <xf numFmtId="9" fontId="0" fillId="7" borderId="0" xfId="21" applyFill="1" applyBorder="1" applyAlignment="1">
      <alignment/>
    </xf>
    <xf numFmtId="44" fontId="0" fillId="7" borderId="1" xfId="17" applyFill="1" applyBorder="1" applyAlignment="1">
      <alignment/>
    </xf>
    <xf numFmtId="44" fontId="0" fillId="7" borderId="21" xfId="17" applyFill="1" applyBorder="1" applyAlignment="1">
      <alignment/>
    </xf>
    <xf numFmtId="0" fontId="2" fillId="0" borderId="13" xfId="0" applyFont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44" fontId="0" fillId="7" borderId="4" xfId="17" applyFill="1" applyBorder="1" applyAlignment="1">
      <alignment/>
    </xf>
    <xf numFmtId="44" fontId="0" fillId="7" borderId="5" xfId="17" applyFill="1" applyBorder="1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 horizontal="left" vertical="center"/>
    </xf>
    <xf numFmtId="4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44" fontId="0" fillId="8" borderId="0" xfId="17" applyFill="1" applyAlignment="1">
      <alignment/>
    </xf>
    <xf numFmtId="0" fontId="0" fillId="9" borderId="0" xfId="0" applyFill="1" applyAlignment="1">
      <alignment/>
    </xf>
    <xf numFmtId="0" fontId="0" fillId="0" borderId="0" xfId="0" applyFont="1" applyAlignment="1">
      <alignment/>
    </xf>
    <xf numFmtId="0" fontId="0" fillId="0" borderId="25" xfId="0" applyFill="1" applyBorder="1" applyAlignment="1">
      <alignment/>
    </xf>
    <xf numFmtId="9" fontId="0" fillId="0" borderId="26" xfId="0" applyNumberFormat="1" applyBorder="1" applyAlignment="1">
      <alignment/>
    </xf>
    <xf numFmtId="44" fontId="0" fillId="0" borderId="27" xfId="0" applyNumberFormat="1" applyBorder="1" applyAlignment="1">
      <alignment/>
    </xf>
    <xf numFmtId="0" fontId="0" fillId="0" borderId="0" xfId="0" applyAlignment="1">
      <alignment horizontal="right"/>
    </xf>
    <xf numFmtId="44" fontId="0" fillId="9" borderId="0" xfId="0" applyNumberFormat="1" applyFill="1" applyAlignment="1">
      <alignment/>
    </xf>
    <xf numFmtId="0" fontId="0" fillId="6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0" fillId="7" borderId="4" xfId="0" applyFill="1" applyBorder="1" applyAlignment="1">
      <alignment horizontal="right"/>
    </xf>
    <xf numFmtId="44" fontId="0" fillId="0" borderId="0" xfId="0" applyNumberFormat="1" applyBorder="1" applyAlignment="1">
      <alignment/>
    </xf>
    <xf numFmtId="0" fontId="0" fillId="7" borderId="5" xfId="0" applyFill="1" applyBorder="1" applyAlignment="1">
      <alignment horizontal="right"/>
    </xf>
    <xf numFmtId="44" fontId="0" fillId="0" borderId="2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44" fontId="0" fillId="0" borderId="35" xfId="0" applyNumberFormat="1" applyBorder="1" applyAlignment="1">
      <alignment/>
    </xf>
    <xf numFmtId="0" fontId="0" fillId="0" borderId="33" xfId="0" applyBorder="1" applyAlignment="1">
      <alignment/>
    </xf>
    <xf numFmtId="44" fontId="0" fillId="0" borderId="3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57150</xdr:rowOff>
    </xdr:from>
    <xdr:ext cx="1371600" cy="1409700"/>
    <xdr:sp>
      <xdr:nvSpPr>
        <xdr:cNvPr id="1" name="Oval 1"/>
        <xdr:cNvSpPr>
          <a:spLocks/>
        </xdr:cNvSpPr>
      </xdr:nvSpPr>
      <xdr:spPr>
        <a:xfrm>
          <a:off x="228600" y="57150"/>
          <a:ext cx="1371600" cy="1409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</xdr:colOff>
      <xdr:row>3</xdr:row>
      <xdr:rowOff>66675</xdr:rowOff>
    </xdr:from>
    <xdr:ext cx="1371600" cy="1409700"/>
    <xdr:sp>
      <xdr:nvSpPr>
        <xdr:cNvPr id="2" name="Oval 2"/>
        <xdr:cNvSpPr>
          <a:spLocks/>
        </xdr:cNvSpPr>
      </xdr:nvSpPr>
      <xdr:spPr>
        <a:xfrm>
          <a:off x="228600" y="1628775"/>
          <a:ext cx="1371600" cy="1409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</xdr:colOff>
      <xdr:row>12</xdr:row>
      <xdr:rowOff>95250</xdr:rowOff>
    </xdr:from>
    <xdr:ext cx="1371600" cy="1409700"/>
    <xdr:sp>
      <xdr:nvSpPr>
        <xdr:cNvPr id="3" name="Oval 3"/>
        <xdr:cNvSpPr>
          <a:spLocks/>
        </xdr:cNvSpPr>
      </xdr:nvSpPr>
      <xdr:spPr>
        <a:xfrm>
          <a:off x="228600" y="6343650"/>
          <a:ext cx="1371600" cy="14097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</xdr:colOff>
      <xdr:row>6</xdr:row>
      <xdr:rowOff>76200</xdr:rowOff>
    </xdr:from>
    <xdr:ext cx="1371600" cy="1409700"/>
    <xdr:sp>
      <xdr:nvSpPr>
        <xdr:cNvPr id="4" name="Oval 4"/>
        <xdr:cNvSpPr>
          <a:spLocks/>
        </xdr:cNvSpPr>
      </xdr:nvSpPr>
      <xdr:spPr>
        <a:xfrm>
          <a:off x="228600" y="3200400"/>
          <a:ext cx="1371600" cy="14097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</xdr:colOff>
      <xdr:row>9</xdr:row>
      <xdr:rowOff>85725</xdr:rowOff>
    </xdr:from>
    <xdr:ext cx="1371600" cy="1409700"/>
    <xdr:sp>
      <xdr:nvSpPr>
        <xdr:cNvPr id="5" name="Oval 5"/>
        <xdr:cNvSpPr>
          <a:spLocks/>
        </xdr:cNvSpPr>
      </xdr:nvSpPr>
      <xdr:spPr>
        <a:xfrm>
          <a:off x="228600" y="4772025"/>
          <a:ext cx="1371600" cy="1409700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rmitrutherford@hotmail.com" TargetMode="External" /><Relationship Id="rId2" Type="http://schemas.openxmlformats.org/officeDocument/2006/relationships/hyperlink" Target="mailto:kermitrutherford@hotmail.com" TargetMode="External" /><Relationship Id="rId3" Type="http://schemas.openxmlformats.org/officeDocument/2006/relationships/hyperlink" Target="mailto:kermitrutherford@hot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12.57421875" style="0" customWidth="1"/>
  </cols>
  <sheetData>
    <row r="1" ht="12.75">
      <c r="A1" s="21" t="s">
        <v>112</v>
      </c>
    </row>
    <row r="2" ht="12.75">
      <c r="A2" t="s">
        <v>105</v>
      </c>
    </row>
    <row r="3" ht="12.75">
      <c r="A3" t="s">
        <v>163</v>
      </c>
    </row>
    <row r="4" ht="12.75">
      <c r="A4" t="s">
        <v>164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8" ht="12.75">
      <c r="A18" s="21" t="s">
        <v>114</v>
      </c>
    </row>
    <row r="19" ht="12.75">
      <c r="A19" s="63" t="s">
        <v>118</v>
      </c>
    </row>
    <row r="21" spans="1:2" ht="12.75">
      <c r="A21" s="7" t="s">
        <v>115</v>
      </c>
      <c r="B21" t="s">
        <v>165</v>
      </c>
    </row>
    <row r="22" spans="1:2" ht="12.75">
      <c r="A22" s="37" t="s">
        <v>116</v>
      </c>
      <c r="B22" t="s">
        <v>166</v>
      </c>
    </row>
    <row r="23" spans="1:2" ht="12.75">
      <c r="A23" s="62" t="s">
        <v>117</v>
      </c>
      <c r="B23" t="s">
        <v>167</v>
      </c>
    </row>
    <row r="24" spans="1:2" ht="12.75">
      <c r="A24" t="s">
        <v>120</v>
      </c>
      <c r="B24" t="s">
        <v>121</v>
      </c>
    </row>
    <row r="26" ht="12.75">
      <c r="A26" t="s">
        <v>119</v>
      </c>
    </row>
    <row r="28" ht="12.75">
      <c r="A28" s="21" t="s">
        <v>138</v>
      </c>
    </row>
    <row r="30" ht="12.75">
      <c r="A30" t="s">
        <v>137</v>
      </c>
    </row>
    <row r="31" ht="12.75">
      <c r="A31" t="s">
        <v>139</v>
      </c>
    </row>
    <row r="32" ht="12.75">
      <c r="A32" t="s">
        <v>140</v>
      </c>
    </row>
    <row r="33" ht="12.75">
      <c r="A33" t="s">
        <v>141</v>
      </c>
    </row>
    <row r="35" ht="12.75">
      <c r="A35" s="21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174</v>
      </c>
    </row>
    <row r="41" spans="1:2" ht="12.75">
      <c r="A41" t="s">
        <v>168</v>
      </c>
      <c r="B41" t="s">
        <v>169</v>
      </c>
    </row>
    <row r="42" spans="1:2" ht="12.75">
      <c r="A42" t="s">
        <v>170</v>
      </c>
      <c r="B42" t="s">
        <v>171</v>
      </c>
    </row>
    <row r="43" spans="1:2" ht="12.75">
      <c r="A43" t="s">
        <v>172</v>
      </c>
      <c r="B43" t="s">
        <v>173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O90"/>
  <sheetViews>
    <sheetView workbookViewId="0" topLeftCell="A17">
      <selection activeCell="B32" sqref="B32"/>
    </sheetView>
  </sheetViews>
  <sheetFormatPr defaultColWidth="9.140625" defaultRowHeight="12.75"/>
  <cols>
    <col min="1" max="1" width="30.8515625" style="0" customWidth="1"/>
    <col min="2" max="2" width="17.8515625" style="0" customWidth="1"/>
    <col min="6" max="6" width="18.28125" style="0" customWidth="1"/>
  </cols>
  <sheetData>
    <row r="1" spans="1:15" ht="12.75">
      <c r="A1" s="21" t="s">
        <v>52</v>
      </c>
      <c r="B1" s="60" t="str">
        <f>'Tournament Basics'!F1</f>
        <v>David Maybury</v>
      </c>
      <c r="C1">
        <f aca="true" ca="1" t="shared" si="0" ref="C1:C28">IF(B1&lt;&gt;0,RAND(),1000)</f>
        <v>0.6192676893942988</v>
      </c>
      <c r="E1" t="s">
        <v>2</v>
      </c>
      <c r="G1" t="s">
        <v>5</v>
      </c>
      <c r="H1" t="s">
        <v>1</v>
      </c>
      <c r="M1">
        <f>IF($C1&lt;1,1,0)</f>
        <v>1</v>
      </c>
      <c r="N1">
        <f>SUM(M:M)</f>
        <v>14</v>
      </c>
      <c r="O1" t="s">
        <v>66</v>
      </c>
    </row>
    <row r="2" spans="1:15" ht="12.75">
      <c r="A2" s="21" t="s">
        <v>101</v>
      </c>
      <c r="B2" s="60" t="str">
        <f>'Tournament Basics'!F2</f>
        <v>Dave Maybury</v>
      </c>
      <c r="C2">
        <f ca="1" t="shared" si="0"/>
        <v>0.39011475553346225</v>
      </c>
      <c r="H2">
        <f>'Tournament Basics'!B7</f>
        <v>32</v>
      </c>
      <c r="M2">
        <f aca="true" t="shared" si="1" ref="M2:M65">IF($C2&lt;1,1,0)</f>
        <v>1</v>
      </c>
      <c r="N2">
        <f>ROUNDUP(N1/8,0)</f>
        <v>2</v>
      </c>
      <c r="O2" t="s">
        <v>67</v>
      </c>
    </row>
    <row r="3" spans="1:13" ht="12.75">
      <c r="A3" s="21" t="s">
        <v>102</v>
      </c>
      <c r="B3" s="60" t="str">
        <f>'Tournament Basics'!F3</f>
        <v>Davie Maybury</v>
      </c>
      <c r="C3">
        <f ca="1" t="shared" si="0"/>
        <v>0.06143819434085901</v>
      </c>
      <c r="H3">
        <f aca="true" t="shared" si="2" ref="H3:H33">IF(H2&gt;=2,H2-1,0)</f>
        <v>31</v>
      </c>
      <c r="I3" s="20"/>
      <c r="M3">
        <f t="shared" si="1"/>
        <v>1</v>
      </c>
    </row>
    <row r="4" spans="1:13" ht="12.75">
      <c r="A4" s="21" t="s">
        <v>103</v>
      </c>
      <c r="B4" s="60" t="str">
        <f>'Tournament Basics'!F4</f>
        <v>Davy Maybury</v>
      </c>
      <c r="C4" s="59">
        <f ca="1" t="shared" si="0"/>
        <v>0.01922921405094602</v>
      </c>
      <c r="H4">
        <f t="shared" si="2"/>
        <v>30</v>
      </c>
      <c r="I4" s="1"/>
      <c r="J4" s="1"/>
      <c r="K4" s="1"/>
      <c r="L4" s="1"/>
      <c r="M4">
        <f t="shared" si="1"/>
        <v>1</v>
      </c>
    </row>
    <row r="5" spans="1:13" ht="12.75">
      <c r="A5" s="21" t="s">
        <v>104</v>
      </c>
      <c r="B5" s="60" t="str">
        <f>'Tournament Basics'!F5</f>
        <v>David C. Maybury</v>
      </c>
      <c r="C5">
        <f ca="1" t="shared" si="0"/>
        <v>0.22122817016389912</v>
      </c>
      <c r="H5">
        <f t="shared" si="2"/>
        <v>29</v>
      </c>
      <c r="J5" s="1"/>
      <c r="K5" s="1"/>
      <c r="L5" s="1"/>
      <c r="M5">
        <f t="shared" si="1"/>
        <v>1</v>
      </c>
    </row>
    <row r="6" spans="1:13" ht="12.75">
      <c r="A6" s="21"/>
      <c r="B6" s="60" t="str">
        <f>'Tournament Basics'!F6</f>
        <v>Dave C. Maybury</v>
      </c>
      <c r="C6">
        <f ca="1" t="shared" si="0"/>
        <v>0.03930454140822359</v>
      </c>
      <c r="H6">
        <f t="shared" si="2"/>
        <v>28</v>
      </c>
      <c r="J6" s="1"/>
      <c r="K6" s="1"/>
      <c r="L6" s="1"/>
      <c r="M6">
        <f t="shared" si="1"/>
        <v>1</v>
      </c>
    </row>
    <row r="7" spans="1:13" ht="12.75">
      <c r="A7" t="s">
        <v>27</v>
      </c>
      <c r="B7" s="60" t="str">
        <f>'Tournament Basics'!F7</f>
        <v>Davie C. Maybury</v>
      </c>
      <c r="C7">
        <f ca="1" t="shared" si="0"/>
        <v>0.04921247820430974</v>
      </c>
      <c r="F7" s="1"/>
      <c r="H7">
        <f t="shared" si="2"/>
        <v>27</v>
      </c>
      <c r="J7" s="1"/>
      <c r="K7" s="1"/>
      <c r="L7" s="1"/>
      <c r="M7">
        <f t="shared" si="1"/>
        <v>1</v>
      </c>
    </row>
    <row r="8" spans="2:13" ht="12.75">
      <c r="B8" s="60" t="str">
        <f>'Tournament Basics'!F8</f>
        <v>Davy C. Maybury</v>
      </c>
      <c r="C8">
        <f ca="1" t="shared" si="0"/>
        <v>0.5512526140978267</v>
      </c>
      <c r="H8">
        <f t="shared" si="2"/>
        <v>26</v>
      </c>
      <c r="J8" s="1"/>
      <c r="K8" s="1"/>
      <c r="L8" s="1"/>
      <c r="M8">
        <f t="shared" si="1"/>
        <v>1</v>
      </c>
    </row>
    <row r="9" spans="1:13" ht="12.75">
      <c r="A9" t="s">
        <v>28</v>
      </c>
      <c r="B9" s="60" t="str">
        <f>'Tournament Basics'!F9</f>
        <v>D. C. Maybury</v>
      </c>
      <c r="C9">
        <f ca="1">IF(B9&lt;&gt;0,RAND(),1000)</f>
        <v>0.936952235232059</v>
      </c>
      <c r="D9" s="1"/>
      <c r="E9" t="s">
        <v>3</v>
      </c>
      <c r="G9" t="s">
        <v>5</v>
      </c>
      <c r="H9">
        <f t="shared" si="2"/>
        <v>25</v>
      </c>
      <c r="J9" s="1"/>
      <c r="K9" s="1"/>
      <c r="L9" s="1"/>
      <c r="M9">
        <f t="shared" si="1"/>
        <v>1</v>
      </c>
    </row>
    <row r="10" spans="1:13" ht="12.75">
      <c r="A10" t="s">
        <v>53</v>
      </c>
      <c r="B10" s="60" t="str">
        <f>'Tournament Basics'!F10</f>
        <v>D. Craig Maybury</v>
      </c>
      <c r="C10">
        <f ca="1" t="shared" si="0"/>
        <v>0.5283410941327975</v>
      </c>
      <c r="H10">
        <f t="shared" si="2"/>
        <v>24</v>
      </c>
      <c r="J10" s="1"/>
      <c r="K10" s="1"/>
      <c r="L10" s="1"/>
      <c r="M10">
        <f t="shared" si="1"/>
        <v>1</v>
      </c>
    </row>
    <row r="11" spans="2:13" ht="12.75">
      <c r="B11" s="60" t="str">
        <f>'Tournament Basics'!F11</f>
        <v>David Craig Maybury</v>
      </c>
      <c r="C11">
        <f ca="1" t="shared" si="0"/>
        <v>0.5958336215763295</v>
      </c>
      <c r="H11">
        <f t="shared" si="2"/>
        <v>23</v>
      </c>
      <c r="J11" s="1"/>
      <c r="K11" s="1"/>
      <c r="L11" s="1"/>
      <c r="M11">
        <f t="shared" si="1"/>
        <v>1</v>
      </c>
    </row>
    <row r="12" spans="1:13" ht="12.75">
      <c r="A12" t="s">
        <v>54</v>
      </c>
      <c r="B12" s="60" t="str">
        <f>'Tournament Basics'!F12</f>
        <v>Dave Craig Maybury</v>
      </c>
      <c r="C12">
        <f ca="1" t="shared" si="0"/>
        <v>0.06325005475568002</v>
      </c>
      <c r="H12">
        <f t="shared" si="2"/>
        <v>22</v>
      </c>
      <c r="J12" s="1"/>
      <c r="K12" s="1"/>
      <c r="L12" s="1"/>
      <c r="M12">
        <f t="shared" si="1"/>
        <v>1</v>
      </c>
    </row>
    <row r="13" spans="1:13" ht="12.75">
      <c r="A13" t="s">
        <v>55</v>
      </c>
      <c r="B13" s="60" t="str">
        <f>'Tournament Basics'!F13</f>
        <v>Davie Craig Maybury</v>
      </c>
      <c r="C13">
        <f ca="1" t="shared" si="0"/>
        <v>0.527075444525954</v>
      </c>
      <c r="H13">
        <f t="shared" si="2"/>
        <v>21</v>
      </c>
      <c r="J13" s="1"/>
      <c r="K13" s="1"/>
      <c r="L13" s="1"/>
      <c r="M13">
        <f t="shared" si="1"/>
        <v>1</v>
      </c>
    </row>
    <row r="14" spans="2:13" ht="12.75">
      <c r="B14" s="60" t="str">
        <f>'Tournament Basics'!F14</f>
        <v>Davy Craig Maybury</v>
      </c>
      <c r="C14">
        <f ca="1" t="shared" si="0"/>
        <v>0.8933245011316666</v>
      </c>
      <c r="H14">
        <f t="shared" si="2"/>
        <v>20</v>
      </c>
      <c r="J14" s="1"/>
      <c r="K14" s="1"/>
      <c r="L14" s="1"/>
      <c r="M14">
        <f t="shared" si="1"/>
        <v>1</v>
      </c>
    </row>
    <row r="15" spans="1:13" ht="12.75">
      <c r="A15" t="s">
        <v>56</v>
      </c>
      <c r="B15" s="60" t="str">
        <f>'Tournament Basics'!F15</f>
        <v>Craig Maybury</v>
      </c>
      <c r="C15">
        <f ca="1">IF(I12&lt;&gt;0,RAND(),1000)</f>
        <v>1000</v>
      </c>
      <c r="F15" s="1"/>
      <c r="H15">
        <f t="shared" si="2"/>
        <v>19</v>
      </c>
      <c r="J15" s="1"/>
      <c r="K15" s="1"/>
      <c r="L15" s="1"/>
      <c r="M15">
        <f t="shared" si="1"/>
        <v>0</v>
      </c>
    </row>
    <row r="16" spans="1:13" ht="12.75">
      <c r="A16" t="s">
        <v>57</v>
      </c>
      <c r="B16" s="60">
        <f>'Tournament Basics'!F16</f>
        <v>0</v>
      </c>
      <c r="C16">
        <f ca="1" t="shared" si="0"/>
        <v>1000</v>
      </c>
      <c r="D16" s="1"/>
      <c r="H16">
        <f t="shared" si="2"/>
        <v>18</v>
      </c>
      <c r="J16" s="1"/>
      <c r="K16" s="1"/>
      <c r="L16" s="1"/>
      <c r="M16">
        <f t="shared" si="1"/>
        <v>0</v>
      </c>
    </row>
    <row r="17" spans="2:13" ht="12.75">
      <c r="B17" s="60">
        <f>'Tournament Basics'!F17</f>
        <v>0</v>
      </c>
      <c r="C17">
        <f ca="1" t="shared" si="0"/>
        <v>1000</v>
      </c>
      <c r="D17" s="1"/>
      <c r="E17" t="s">
        <v>4</v>
      </c>
      <c r="G17" t="s">
        <v>5</v>
      </c>
      <c r="H17">
        <f t="shared" si="2"/>
        <v>17</v>
      </c>
      <c r="J17" s="1"/>
      <c r="K17" s="1"/>
      <c r="L17" s="1"/>
      <c r="M17">
        <f t="shared" si="1"/>
        <v>0</v>
      </c>
    </row>
    <row r="18" spans="2:13" ht="12.75">
      <c r="B18" s="60">
        <f>'Tournament Basics'!F18</f>
        <v>0</v>
      </c>
      <c r="C18">
        <f ca="1" t="shared" si="0"/>
        <v>1000</v>
      </c>
      <c r="D18" s="20"/>
      <c r="H18">
        <f t="shared" si="2"/>
        <v>16</v>
      </c>
      <c r="J18" s="1"/>
      <c r="K18" s="1"/>
      <c r="L18" s="1"/>
      <c r="M18">
        <f t="shared" si="1"/>
        <v>0</v>
      </c>
    </row>
    <row r="19" spans="2:13" ht="12.75">
      <c r="B19" s="60">
        <f>'Tournament Basics'!F19</f>
        <v>0</v>
      </c>
      <c r="C19">
        <f ca="1" t="shared" si="0"/>
        <v>1000</v>
      </c>
      <c r="H19">
        <f t="shared" si="2"/>
        <v>15</v>
      </c>
      <c r="J19" s="1"/>
      <c r="K19" s="1"/>
      <c r="L19" s="1"/>
      <c r="M19">
        <f t="shared" si="1"/>
        <v>0</v>
      </c>
    </row>
    <row r="20" spans="2:13" ht="12.75">
      <c r="B20" s="60">
        <f>'Tournament Basics'!F20</f>
        <v>0</v>
      </c>
      <c r="C20">
        <f ca="1" t="shared" si="0"/>
        <v>1000</v>
      </c>
      <c r="H20">
        <f t="shared" si="2"/>
        <v>14</v>
      </c>
      <c r="J20" s="1"/>
      <c r="K20" s="1"/>
      <c r="L20" s="1"/>
      <c r="M20">
        <f t="shared" si="1"/>
        <v>0</v>
      </c>
    </row>
    <row r="21" spans="2:13" ht="12.75">
      <c r="B21" s="60">
        <f>'Tournament Basics'!F21</f>
        <v>0</v>
      </c>
      <c r="C21">
        <f ca="1" t="shared" si="0"/>
        <v>1000</v>
      </c>
      <c r="H21">
        <f t="shared" si="2"/>
        <v>13</v>
      </c>
      <c r="M21">
        <f t="shared" si="1"/>
        <v>0</v>
      </c>
    </row>
    <row r="22" spans="2:13" ht="12.75">
      <c r="B22" s="60">
        <f>'Tournament Basics'!F22</f>
        <v>0</v>
      </c>
      <c r="C22">
        <f ca="1" t="shared" si="0"/>
        <v>1000</v>
      </c>
      <c r="H22">
        <f t="shared" si="2"/>
        <v>12</v>
      </c>
      <c r="M22">
        <f t="shared" si="1"/>
        <v>0</v>
      </c>
    </row>
    <row r="23" spans="2:13" ht="12.75">
      <c r="B23" s="60">
        <f>'Tournament Basics'!F23</f>
        <v>0</v>
      </c>
      <c r="C23">
        <f ca="1" t="shared" si="0"/>
        <v>1000</v>
      </c>
      <c r="H23">
        <f t="shared" si="2"/>
        <v>11</v>
      </c>
      <c r="M23">
        <f t="shared" si="1"/>
        <v>0</v>
      </c>
    </row>
    <row r="24" spans="2:13" ht="12.75">
      <c r="B24" s="60">
        <f>'Tournament Basics'!F24</f>
        <v>0</v>
      </c>
      <c r="C24">
        <f ca="1" t="shared" si="0"/>
        <v>1000</v>
      </c>
      <c r="H24">
        <f t="shared" si="2"/>
        <v>10</v>
      </c>
      <c r="M24">
        <f t="shared" si="1"/>
        <v>0</v>
      </c>
    </row>
    <row r="25" spans="2:13" ht="12.75">
      <c r="B25" s="60">
        <f>'Tournament Basics'!F25</f>
        <v>0</v>
      </c>
      <c r="C25">
        <f ca="1" t="shared" si="0"/>
        <v>1000</v>
      </c>
      <c r="H25">
        <f t="shared" si="2"/>
        <v>9</v>
      </c>
      <c r="M25">
        <f t="shared" si="1"/>
        <v>0</v>
      </c>
    </row>
    <row r="26" spans="2:13" ht="12.75">
      <c r="B26" s="60">
        <f>'Tournament Basics'!F26</f>
        <v>0</v>
      </c>
      <c r="C26">
        <f ca="1" t="shared" si="0"/>
        <v>1000</v>
      </c>
      <c r="E26" t="s">
        <v>26</v>
      </c>
      <c r="G26" t="s">
        <v>5</v>
      </c>
      <c r="H26">
        <f t="shared" si="2"/>
        <v>8</v>
      </c>
      <c r="M26">
        <f t="shared" si="1"/>
        <v>0</v>
      </c>
    </row>
    <row r="27" spans="2:13" ht="12.75">
      <c r="B27" s="60">
        <f>'Tournament Basics'!F27</f>
        <v>0</v>
      </c>
      <c r="C27">
        <f ca="1" t="shared" si="0"/>
        <v>1000</v>
      </c>
      <c r="H27">
        <f t="shared" si="2"/>
        <v>7</v>
      </c>
      <c r="M27">
        <f t="shared" si="1"/>
        <v>0</v>
      </c>
    </row>
    <row r="28" spans="2:13" ht="12.75">
      <c r="B28" s="60">
        <f>'Tournament Basics'!F28</f>
        <v>0</v>
      </c>
      <c r="C28">
        <f ca="1" t="shared" si="0"/>
        <v>1000</v>
      </c>
      <c r="H28">
        <f t="shared" si="2"/>
        <v>6</v>
      </c>
      <c r="M28">
        <f t="shared" si="1"/>
        <v>0</v>
      </c>
    </row>
    <row r="29" spans="2:13" ht="12.75">
      <c r="B29" s="60">
        <f>'Tournament Basics'!F29</f>
        <v>0</v>
      </c>
      <c r="C29">
        <f aca="true" ca="1" t="shared" si="3" ref="C29:C65">IF(B29&lt;&gt;0,RAND(),1000)</f>
        <v>1000</v>
      </c>
      <c r="H29">
        <f t="shared" si="2"/>
        <v>5</v>
      </c>
      <c r="M29">
        <f t="shared" si="1"/>
        <v>0</v>
      </c>
    </row>
    <row r="30" spans="2:13" ht="12.75">
      <c r="B30" s="60">
        <f>'Tournament Basics'!F30</f>
        <v>0</v>
      </c>
      <c r="C30">
        <f ca="1" t="shared" si="3"/>
        <v>1000</v>
      </c>
      <c r="H30">
        <f t="shared" si="2"/>
        <v>4</v>
      </c>
      <c r="M30">
        <f t="shared" si="1"/>
        <v>0</v>
      </c>
    </row>
    <row r="31" spans="2:13" ht="12.75">
      <c r="B31" s="60">
        <f>'Tournament Basics'!F31</f>
        <v>0</v>
      </c>
      <c r="C31">
        <f ca="1" t="shared" si="3"/>
        <v>1000</v>
      </c>
      <c r="H31">
        <f t="shared" si="2"/>
        <v>3</v>
      </c>
      <c r="M31">
        <f t="shared" si="1"/>
        <v>0</v>
      </c>
    </row>
    <row r="32" spans="2:13" ht="12.75">
      <c r="B32" s="60">
        <f>'Tournament Basics'!F32</f>
        <v>0</v>
      </c>
      <c r="C32">
        <f ca="1" t="shared" si="3"/>
        <v>1000</v>
      </c>
      <c r="H32">
        <f t="shared" si="2"/>
        <v>2</v>
      </c>
      <c r="M32">
        <f t="shared" si="1"/>
        <v>0</v>
      </c>
    </row>
    <row r="33" spans="2:13" ht="12.75">
      <c r="B33" s="60">
        <f>'Tournament Basics'!F33</f>
        <v>0</v>
      </c>
      <c r="C33">
        <f ca="1" t="shared" si="3"/>
        <v>1000</v>
      </c>
      <c r="H33">
        <f t="shared" si="2"/>
        <v>1</v>
      </c>
      <c r="M33">
        <f t="shared" si="1"/>
        <v>0</v>
      </c>
    </row>
    <row r="34" spans="2:13" ht="12.75">
      <c r="B34" s="60">
        <f>'Tournament Basics'!F34</f>
        <v>0</v>
      </c>
      <c r="C34">
        <f ca="1" t="shared" si="3"/>
        <v>1000</v>
      </c>
      <c r="H34">
        <f>IF(H33&gt;=2,H33-1,0)</f>
        <v>0</v>
      </c>
      <c r="M34">
        <f t="shared" si="1"/>
        <v>0</v>
      </c>
    </row>
    <row r="35" spans="2:13" ht="12.75">
      <c r="B35" s="60">
        <f>'Tournament Basics'!F35</f>
        <v>0</v>
      </c>
      <c r="C35">
        <f ca="1" t="shared" si="3"/>
        <v>1000</v>
      </c>
      <c r="M35">
        <f t="shared" si="1"/>
        <v>0</v>
      </c>
    </row>
    <row r="36" spans="2:13" ht="12.75">
      <c r="B36" s="60">
        <f>'Tournament Basics'!F36</f>
        <v>0</v>
      </c>
      <c r="C36">
        <f ca="1" t="shared" si="3"/>
        <v>1000</v>
      </c>
      <c r="M36">
        <f t="shared" si="1"/>
        <v>0</v>
      </c>
    </row>
    <row r="37" spans="2:13" ht="12.75">
      <c r="B37" s="60">
        <f>'Tournament Basics'!F37</f>
        <v>0</v>
      </c>
      <c r="C37">
        <f ca="1" t="shared" si="3"/>
        <v>1000</v>
      </c>
      <c r="M37">
        <f t="shared" si="1"/>
        <v>0</v>
      </c>
    </row>
    <row r="38" spans="2:13" ht="12.75">
      <c r="B38" s="60">
        <f>'Tournament Basics'!F38</f>
        <v>0</v>
      </c>
      <c r="C38">
        <f ca="1" t="shared" si="3"/>
        <v>1000</v>
      </c>
      <c r="M38">
        <f t="shared" si="1"/>
        <v>0</v>
      </c>
    </row>
    <row r="39" spans="2:13" ht="12.75">
      <c r="B39" s="60">
        <f>'Tournament Basics'!F39</f>
        <v>0</v>
      </c>
      <c r="C39">
        <f ca="1" t="shared" si="3"/>
        <v>1000</v>
      </c>
      <c r="M39">
        <f t="shared" si="1"/>
        <v>0</v>
      </c>
    </row>
    <row r="40" spans="2:13" ht="12.75">
      <c r="B40" s="60">
        <f>'Tournament Basics'!F40</f>
        <v>0</v>
      </c>
      <c r="C40">
        <f ca="1" t="shared" si="3"/>
        <v>1000</v>
      </c>
      <c r="M40">
        <f t="shared" si="1"/>
        <v>0</v>
      </c>
    </row>
    <row r="41" spans="2:13" ht="12.75">
      <c r="B41" s="60">
        <f>'Tournament Basics'!F41</f>
        <v>0</v>
      </c>
      <c r="C41">
        <f ca="1" t="shared" si="3"/>
        <v>1000</v>
      </c>
      <c r="M41">
        <f t="shared" si="1"/>
        <v>0</v>
      </c>
    </row>
    <row r="42" spans="2:13" ht="12.75">
      <c r="B42" s="60">
        <f>'Tournament Basics'!F42</f>
        <v>0</v>
      </c>
      <c r="C42">
        <f ca="1" t="shared" si="3"/>
        <v>1000</v>
      </c>
      <c r="M42">
        <f t="shared" si="1"/>
        <v>0</v>
      </c>
    </row>
    <row r="43" spans="2:13" ht="12.75">
      <c r="B43" s="60">
        <f>'Tournament Basics'!F43</f>
        <v>0</v>
      </c>
      <c r="C43">
        <f ca="1" t="shared" si="3"/>
        <v>1000</v>
      </c>
      <c r="M43">
        <f t="shared" si="1"/>
        <v>0</v>
      </c>
    </row>
    <row r="44" spans="2:13" ht="12.75">
      <c r="B44" s="60">
        <f>'Tournament Basics'!F44</f>
        <v>0</v>
      </c>
      <c r="C44">
        <f ca="1" t="shared" si="3"/>
        <v>1000</v>
      </c>
      <c r="M44">
        <f t="shared" si="1"/>
        <v>0</v>
      </c>
    </row>
    <row r="45" spans="2:13" ht="12.75">
      <c r="B45" s="60">
        <f>'Tournament Basics'!F45</f>
        <v>0</v>
      </c>
      <c r="C45">
        <f ca="1" t="shared" si="3"/>
        <v>1000</v>
      </c>
      <c r="M45">
        <f t="shared" si="1"/>
        <v>0</v>
      </c>
    </row>
    <row r="46" spans="2:13" ht="12.75">
      <c r="B46" s="60">
        <f>'Tournament Basics'!F46</f>
        <v>0</v>
      </c>
      <c r="C46">
        <f ca="1" t="shared" si="3"/>
        <v>1000</v>
      </c>
      <c r="M46">
        <f t="shared" si="1"/>
        <v>0</v>
      </c>
    </row>
    <row r="47" spans="2:13" ht="12.75">
      <c r="B47" s="60">
        <f>'Tournament Basics'!F47</f>
        <v>0</v>
      </c>
      <c r="C47">
        <f ca="1" t="shared" si="3"/>
        <v>1000</v>
      </c>
      <c r="M47">
        <f t="shared" si="1"/>
        <v>0</v>
      </c>
    </row>
    <row r="48" spans="2:13" ht="12.75">
      <c r="B48" s="60">
        <f>'Tournament Basics'!F48</f>
        <v>0</v>
      </c>
      <c r="C48">
        <f ca="1" t="shared" si="3"/>
        <v>1000</v>
      </c>
      <c r="M48">
        <f t="shared" si="1"/>
        <v>0</v>
      </c>
    </row>
    <row r="49" spans="2:13" ht="12.75">
      <c r="B49" s="60">
        <f>'Tournament Basics'!F49</f>
        <v>0</v>
      </c>
      <c r="C49">
        <f ca="1" t="shared" si="3"/>
        <v>1000</v>
      </c>
      <c r="M49">
        <f t="shared" si="1"/>
        <v>0</v>
      </c>
    </row>
    <row r="50" spans="2:13" ht="12.75">
      <c r="B50" s="60">
        <f>'Tournament Basics'!F50</f>
        <v>0</v>
      </c>
      <c r="C50">
        <f ca="1" t="shared" si="3"/>
        <v>1000</v>
      </c>
      <c r="M50">
        <f t="shared" si="1"/>
        <v>0</v>
      </c>
    </row>
    <row r="51" spans="2:13" ht="12.75">
      <c r="B51" s="60">
        <f>'Tournament Basics'!F51</f>
        <v>0</v>
      </c>
      <c r="C51">
        <f ca="1" t="shared" si="3"/>
        <v>1000</v>
      </c>
      <c r="M51">
        <f t="shared" si="1"/>
        <v>0</v>
      </c>
    </row>
    <row r="52" spans="2:13" ht="12.75">
      <c r="B52" s="60">
        <f>'Tournament Basics'!F52</f>
        <v>0</v>
      </c>
      <c r="C52">
        <f ca="1" t="shared" si="3"/>
        <v>1000</v>
      </c>
      <c r="M52">
        <f t="shared" si="1"/>
        <v>0</v>
      </c>
    </row>
    <row r="53" spans="2:13" ht="12.75">
      <c r="B53" s="60">
        <f>'Tournament Basics'!F53</f>
        <v>0</v>
      </c>
      <c r="C53">
        <f ca="1" t="shared" si="3"/>
        <v>1000</v>
      </c>
      <c r="M53">
        <f t="shared" si="1"/>
        <v>0</v>
      </c>
    </row>
    <row r="54" spans="2:13" ht="12.75">
      <c r="B54" s="60">
        <f>'Tournament Basics'!F54</f>
        <v>0</v>
      </c>
      <c r="C54">
        <f ca="1" t="shared" si="3"/>
        <v>1000</v>
      </c>
      <c r="M54">
        <f t="shared" si="1"/>
        <v>0</v>
      </c>
    </row>
    <row r="55" spans="2:13" ht="12.75">
      <c r="B55" s="60">
        <f>'Tournament Basics'!F55</f>
        <v>0</v>
      </c>
      <c r="C55">
        <f ca="1" t="shared" si="3"/>
        <v>1000</v>
      </c>
      <c r="M55">
        <f t="shared" si="1"/>
        <v>0</v>
      </c>
    </row>
    <row r="56" spans="2:13" ht="12.75">
      <c r="B56" s="60">
        <f>'Tournament Basics'!F56</f>
        <v>0</v>
      </c>
      <c r="C56">
        <f ca="1" t="shared" si="3"/>
        <v>1000</v>
      </c>
      <c r="M56">
        <f t="shared" si="1"/>
        <v>0</v>
      </c>
    </row>
    <row r="57" spans="2:13" ht="12.75">
      <c r="B57" s="60">
        <f>'Tournament Basics'!F57</f>
        <v>0</v>
      </c>
      <c r="C57">
        <f ca="1" t="shared" si="3"/>
        <v>1000</v>
      </c>
      <c r="M57">
        <f t="shared" si="1"/>
        <v>0</v>
      </c>
    </row>
    <row r="58" spans="2:13" ht="12.75">
      <c r="B58" s="60">
        <f>'Tournament Basics'!F58</f>
        <v>0</v>
      </c>
      <c r="C58">
        <f ca="1" t="shared" si="3"/>
        <v>1000</v>
      </c>
      <c r="M58">
        <f t="shared" si="1"/>
        <v>0</v>
      </c>
    </row>
    <row r="59" spans="2:13" ht="12.75">
      <c r="B59" s="60">
        <f>'Tournament Basics'!F59</f>
        <v>0</v>
      </c>
      <c r="C59">
        <f ca="1" t="shared" si="3"/>
        <v>1000</v>
      </c>
      <c r="M59">
        <f t="shared" si="1"/>
        <v>0</v>
      </c>
    </row>
    <row r="60" spans="2:13" ht="12.75">
      <c r="B60" s="60">
        <f>'Tournament Basics'!F60</f>
        <v>0</v>
      </c>
      <c r="C60">
        <f ca="1" t="shared" si="3"/>
        <v>1000</v>
      </c>
      <c r="M60">
        <f t="shared" si="1"/>
        <v>0</v>
      </c>
    </row>
    <row r="61" spans="2:13" ht="12.75">
      <c r="B61" s="60">
        <f>'Tournament Basics'!F61</f>
        <v>0</v>
      </c>
      <c r="C61">
        <f ca="1" t="shared" si="3"/>
        <v>1000</v>
      </c>
      <c r="M61">
        <f t="shared" si="1"/>
        <v>0</v>
      </c>
    </row>
    <row r="62" spans="2:13" ht="12.75">
      <c r="B62" s="60">
        <f>'Tournament Basics'!F62</f>
        <v>0</v>
      </c>
      <c r="C62">
        <f ca="1" t="shared" si="3"/>
        <v>1000</v>
      </c>
      <c r="M62">
        <f t="shared" si="1"/>
        <v>0</v>
      </c>
    </row>
    <row r="63" spans="2:13" ht="12.75">
      <c r="B63" s="60">
        <f>'Tournament Basics'!F63</f>
        <v>0</v>
      </c>
      <c r="C63">
        <f ca="1" t="shared" si="3"/>
        <v>1000</v>
      </c>
      <c r="M63">
        <f t="shared" si="1"/>
        <v>0</v>
      </c>
    </row>
    <row r="64" spans="2:13" ht="12.75">
      <c r="B64" s="60">
        <f>'Tournament Basics'!F64</f>
        <v>0</v>
      </c>
      <c r="C64">
        <f ca="1" t="shared" si="3"/>
        <v>1000</v>
      </c>
      <c r="M64">
        <f t="shared" si="1"/>
        <v>0</v>
      </c>
    </row>
    <row r="65" spans="2:13" ht="12.75">
      <c r="B65" s="60">
        <f>'Tournament Basics'!F65</f>
        <v>0</v>
      </c>
      <c r="C65">
        <f ca="1" t="shared" si="3"/>
        <v>1000</v>
      </c>
      <c r="M65">
        <f t="shared" si="1"/>
        <v>0</v>
      </c>
    </row>
    <row r="66" spans="2:13" ht="12.75">
      <c r="B66" s="60">
        <f>'Tournament Basics'!F66</f>
        <v>0</v>
      </c>
      <c r="C66">
        <f aca="true" ca="1" t="shared" si="4" ref="C66:C82">IF(B66&lt;&gt;0,RAND(),1000)</f>
        <v>1000</v>
      </c>
      <c r="M66">
        <f aca="true" t="shared" si="5" ref="M66:M90">IF($C66&lt;1,1,0)</f>
        <v>0</v>
      </c>
    </row>
    <row r="67" spans="2:13" ht="12.75">
      <c r="B67" s="60">
        <f>'Tournament Basics'!F67</f>
        <v>0</v>
      </c>
      <c r="C67">
        <f ca="1" t="shared" si="4"/>
        <v>1000</v>
      </c>
      <c r="M67">
        <f t="shared" si="5"/>
        <v>0</v>
      </c>
    </row>
    <row r="68" spans="2:13" ht="12.75">
      <c r="B68" s="60">
        <f>'Tournament Basics'!F68</f>
        <v>0</v>
      </c>
      <c r="C68">
        <f ca="1" t="shared" si="4"/>
        <v>1000</v>
      </c>
      <c r="M68">
        <f t="shared" si="5"/>
        <v>0</v>
      </c>
    </row>
    <row r="69" spans="2:13" ht="12.75">
      <c r="B69" s="60">
        <f>'Tournament Basics'!F69</f>
        <v>0</v>
      </c>
      <c r="C69">
        <f ca="1" t="shared" si="4"/>
        <v>1000</v>
      </c>
      <c r="M69">
        <f t="shared" si="5"/>
        <v>0</v>
      </c>
    </row>
    <row r="70" spans="2:13" ht="12.75">
      <c r="B70" s="60">
        <f>'Tournament Basics'!F70</f>
        <v>0</v>
      </c>
      <c r="C70">
        <f ca="1" t="shared" si="4"/>
        <v>1000</v>
      </c>
      <c r="M70">
        <f t="shared" si="5"/>
        <v>0</v>
      </c>
    </row>
    <row r="71" spans="2:13" ht="12.75">
      <c r="B71" s="60">
        <f>'Tournament Basics'!F71</f>
        <v>0</v>
      </c>
      <c r="C71">
        <f ca="1" t="shared" si="4"/>
        <v>1000</v>
      </c>
      <c r="M71">
        <f t="shared" si="5"/>
        <v>0</v>
      </c>
    </row>
    <row r="72" spans="2:13" ht="12.75">
      <c r="B72" s="60">
        <f>'Tournament Basics'!F72</f>
        <v>0</v>
      </c>
      <c r="C72">
        <f ca="1" t="shared" si="4"/>
        <v>1000</v>
      </c>
      <c r="M72">
        <f t="shared" si="5"/>
        <v>0</v>
      </c>
    </row>
    <row r="73" spans="2:13" ht="12.75">
      <c r="B73" s="60">
        <f>'Tournament Basics'!F73</f>
        <v>0</v>
      </c>
      <c r="C73">
        <f ca="1" t="shared" si="4"/>
        <v>1000</v>
      </c>
      <c r="M73">
        <f t="shared" si="5"/>
        <v>0</v>
      </c>
    </row>
    <row r="74" spans="2:13" ht="12.75">
      <c r="B74" s="60">
        <f>'Tournament Basics'!F74</f>
        <v>0</v>
      </c>
      <c r="C74">
        <f ca="1" t="shared" si="4"/>
        <v>1000</v>
      </c>
      <c r="M74">
        <f t="shared" si="5"/>
        <v>0</v>
      </c>
    </row>
    <row r="75" spans="2:13" ht="12.75">
      <c r="B75" s="60">
        <f>'Tournament Basics'!F75</f>
        <v>0</v>
      </c>
      <c r="C75">
        <f ca="1" t="shared" si="4"/>
        <v>1000</v>
      </c>
      <c r="M75">
        <f t="shared" si="5"/>
        <v>0</v>
      </c>
    </row>
    <row r="76" spans="2:13" ht="12.75">
      <c r="B76" s="60">
        <f>'Tournament Basics'!F76</f>
        <v>0</v>
      </c>
      <c r="C76">
        <f ca="1" t="shared" si="4"/>
        <v>1000</v>
      </c>
      <c r="M76">
        <f t="shared" si="5"/>
        <v>0</v>
      </c>
    </row>
    <row r="77" spans="2:13" ht="12.75">
      <c r="B77" s="60">
        <f>'Tournament Basics'!F77</f>
        <v>0</v>
      </c>
      <c r="C77">
        <f ca="1" t="shared" si="4"/>
        <v>1000</v>
      </c>
      <c r="M77">
        <f t="shared" si="5"/>
        <v>0</v>
      </c>
    </row>
    <row r="78" spans="2:13" ht="12.75">
      <c r="B78" s="60">
        <f>'Tournament Basics'!F78</f>
        <v>0</v>
      </c>
      <c r="C78">
        <f ca="1" t="shared" si="4"/>
        <v>1000</v>
      </c>
      <c r="M78">
        <f t="shared" si="5"/>
        <v>0</v>
      </c>
    </row>
    <row r="79" spans="2:13" ht="12.75">
      <c r="B79" s="60">
        <f>'Tournament Basics'!F79</f>
        <v>0</v>
      </c>
      <c r="C79">
        <f ca="1" t="shared" si="4"/>
        <v>1000</v>
      </c>
      <c r="M79">
        <f t="shared" si="5"/>
        <v>0</v>
      </c>
    </row>
    <row r="80" spans="2:13" ht="12.75">
      <c r="B80" s="60">
        <f>'Tournament Basics'!F80</f>
        <v>0</v>
      </c>
      <c r="C80">
        <f ca="1" t="shared" si="4"/>
        <v>1000</v>
      </c>
      <c r="M80">
        <f t="shared" si="5"/>
        <v>0</v>
      </c>
    </row>
    <row r="81" spans="2:13" ht="12.75">
      <c r="B81" s="60">
        <f>'Tournament Basics'!F81</f>
        <v>0</v>
      </c>
      <c r="C81">
        <f ca="1" t="shared" si="4"/>
        <v>1000</v>
      </c>
      <c r="M81">
        <f t="shared" si="5"/>
        <v>0</v>
      </c>
    </row>
    <row r="82" spans="2:13" ht="12.75">
      <c r="B82" s="60">
        <f>'Tournament Basics'!F82</f>
        <v>0</v>
      </c>
      <c r="C82">
        <f ca="1" t="shared" si="4"/>
        <v>1000</v>
      </c>
      <c r="M82">
        <f t="shared" si="5"/>
        <v>0</v>
      </c>
    </row>
    <row r="83" spans="2:13" ht="12.75">
      <c r="B83" s="60">
        <f>'Tournament Basics'!F83</f>
        <v>0</v>
      </c>
      <c r="C83">
        <f aca="true" ca="1" t="shared" si="6" ref="C83:C90">IF(B83&lt;&gt;0,RAND(),1000)</f>
        <v>1000</v>
      </c>
      <c r="M83">
        <f t="shared" si="5"/>
        <v>0</v>
      </c>
    </row>
    <row r="84" spans="2:13" ht="12.75">
      <c r="B84" s="60">
        <f>'Tournament Basics'!F84</f>
        <v>0</v>
      </c>
      <c r="C84">
        <f ca="1" t="shared" si="6"/>
        <v>1000</v>
      </c>
      <c r="M84">
        <f t="shared" si="5"/>
        <v>0</v>
      </c>
    </row>
    <row r="85" spans="2:13" ht="12.75">
      <c r="B85" s="60">
        <f>'Tournament Basics'!F85</f>
        <v>0</v>
      </c>
      <c r="C85">
        <f ca="1" t="shared" si="6"/>
        <v>1000</v>
      </c>
      <c r="M85">
        <f t="shared" si="5"/>
        <v>0</v>
      </c>
    </row>
    <row r="86" spans="2:13" ht="12.75">
      <c r="B86" s="60">
        <f>'Tournament Basics'!F86</f>
        <v>0</v>
      </c>
      <c r="C86">
        <f ca="1" t="shared" si="6"/>
        <v>1000</v>
      </c>
      <c r="M86">
        <f t="shared" si="5"/>
        <v>0</v>
      </c>
    </row>
    <row r="87" spans="2:13" ht="12.75">
      <c r="B87" s="60">
        <f>'Tournament Basics'!F87</f>
        <v>0</v>
      </c>
      <c r="C87">
        <f ca="1" t="shared" si="6"/>
        <v>1000</v>
      </c>
      <c r="M87">
        <f t="shared" si="5"/>
        <v>0</v>
      </c>
    </row>
    <row r="88" spans="2:13" ht="12.75">
      <c r="B88" s="60">
        <f>'Tournament Basics'!F88</f>
        <v>0</v>
      </c>
      <c r="C88">
        <f ca="1" t="shared" si="6"/>
        <v>1000</v>
      </c>
      <c r="M88">
        <f t="shared" si="5"/>
        <v>0</v>
      </c>
    </row>
    <row r="89" spans="2:13" ht="12.75">
      <c r="B89" s="60">
        <f>'Tournament Basics'!F89</f>
        <v>0</v>
      </c>
      <c r="C89">
        <f ca="1" t="shared" si="6"/>
        <v>1000</v>
      </c>
      <c r="M89">
        <f t="shared" si="5"/>
        <v>0</v>
      </c>
    </row>
    <row r="90" spans="2:13" ht="12.75">
      <c r="B90" s="60">
        <f>'Tournament Basics'!F90</f>
        <v>0</v>
      </c>
      <c r="C90">
        <f ca="1" t="shared" si="6"/>
        <v>1000</v>
      </c>
      <c r="M9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30"/>
  <sheetViews>
    <sheetView workbookViewId="0" topLeftCell="A1">
      <selection activeCell="B7" sqref="B7"/>
    </sheetView>
  </sheetViews>
  <sheetFormatPr defaultColWidth="9.140625" defaultRowHeight="12.75"/>
  <cols>
    <col min="1" max="1" width="10.8515625" style="0" customWidth="1"/>
    <col min="5" max="5" width="13.421875" style="0" customWidth="1"/>
    <col min="6" max="6" width="18.421875" style="37" customWidth="1"/>
    <col min="7" max="7" width="28.7109375" style="0" customWidth="1"/>
  </cols>
  <sheetData>
    <row r="1" spans="1:7" ht="12.75">
      <c r="A1" t="s">
        <v>22</v>
      </c>
      <c r="E1" s="21" t="s">
        <v>29</v>
      </c>
      <c r="F1" s="37" t="s">
        <v>0</v>
      </c>
      <c r="G1" s="52" t="s">
        <v>94</v>
      </c>
    </row>
    <row r="2" spans="1:7" ht="12.75">
      <c r="A2" t="s">
        <v>46</v>
      </c>
      <c r="F2" s="37" t="s">
        <v>81</v>
      </c>
      <c r="G2" s="52" t="s">
        <v>94</v>
      </c>
    </row>
    <row r="3" spans="6:7" ht="12.75">
      <c r="F3" s="37" t="s">
        <v>82</v>
      </c>
      <c r="G3" s="52" t="s">
        <v>94</v>
      </c>
    </row>
    <row r="4" spans="1:7" ht="12.75">
      <c r="A4" t="s">
        <v>47</v>
      </c>
      <c r="F4" s="37" t="s">
        <v>83</v>
      </c>
      <c r="G4" s="52" t="s">
        <v>94</v>
      </c>
    </row>
    <row r="5" spans="1:7" ht="12.75">
      <c r="A5" t="s">
        <v>48</v>
      </c>
      <c r="F5" s="37" t="s">
        <v>84</v>
      </c>
      <c r="G5" s="52" t="s">
        <v>94</v>
      </c>
    </row>
    <row r="6" spans="6:7" ht="12.75">
      <c r="F6" s="37" t="s">
        <v>85</v>
      </c>
      <c r="G6" s="52" t="s">
        <v>94</v>
      </c>
    </row>
    <row r="7" spans="1:7" ht="12.75">
      <c r="A7" s="21" t="s">
        <v>23</v>
      </c>
      <c r="B7" s="37">
        <v>32</v>
      </c>
      <c r="F7" s="37" t="s">
        <v>86</v>
      </c>
      <c r="G7" s="52" t="s">
        <v>94</v>
      </c>
    </row>
    <row r="8" spans="1:7" ht="12.75">
      <c r="A8" s="21" t="s">
        <v>14</v>
      </c>
      <c r="B8" s="38">
        <v>20</v>
      </c>
      <c r="F8" s="37" t="s">
        <v>87</v>
      </c>
      <c r="G8" s="52" t="s">
        <v>94</v>
      </c>
    </row>
    <row r="9" spans="6:7" ht="12.75">
      <c r="F9" s="37" t="s">
        <v>88</v>
      </c>
      <c r="G9" s="52" t="s">
        <v>94</v>
      </c>
    </row>
    <row r="10" spans="6:7" ht="12.75">
      <c r="F10" s="37" t="s">
        <v>89</v>
      </c>
      <c r="G10" s="52" t="s">
        <v>94</v>
      </c>
    </row>
    <row r="11" spans="6:7" ht="12.75">
      <c r="F11" s="37" t="s">
        <v>90</v>
      </c>
      <c r="G11" s="52" t="s">
        <v>94</v>
      </c>
    </row>
    <row r="12" spans="6:7" ht="12.75">
      <c r="F12" s="37" t="s">
        <v>91</v>
      </c>
      <c r="G12" s="52" t="s">
        <v>94</v>
      </c>
    </row>
    <row r="13" spans="6:7" ht="12.75">
      <c r="F13" s="37" t="s">
        <v>92</v>
      </c>
      <c r="G13" s="52" t="s">
        <v>94</v>
      </c>
    </row>
    <row r="14" spans="6:7" ht="12.75">
      <c r="F14" s="37" t="s">
        <v>93</v>
      </c>
      <c r="G14" s="52" t="s">
        <v>94</v>
      </c>
    </row>
    <row r="15" spans="6:7" ht="12.75">
      <c r="F15" s="37" t="s">
        <v>95</v>
      </c>
      <c r="G15" s="52" t="s">
        <v>94</v>
      </c>
    </row>
    <row r="18" ht="12.75">
      <c r="G18" s="52"/>
    </row>
    <row r="19" ht="12.75">
      <c r="G19" s="52"/>
    </row>
    <row r="20" ht="12.75">
      <c r="G20" s="52"/>
    </row>
    <row r="21" ht="12.75">
      <c r="G21" s="52"/>
    </row>
    <row r="22" ht="12.75">
      <c r="G22" s="52"/>
    </row>
    <row r="24" ht="12.75">
      <c r="G24" s="52"/>
    </row>
    <row r="25" ht="12.75">
      <c r="G25" s="52"/>
    </row>
    <row r="26" ht="12.75">
      <c r="G26" s="52"/>
    </row>
    <row r="27" ht="12.75">
      <c r="G27" s="52"/>
    </row>
    <row r="28" ht="12.75">
      <c r="G28" s="52"/>
    </row>
    <row r="29" ht="12.75">
      <c r="G29" s="52"/>
    </row>
    <row r="30" ht="12.75">
      <c r="G30" s="52"/>
    </row>
  </sheetData>
  <hyperlinks>
    <hyperlink ref="G1" r:id="rId1" display="kermitrutherford@hotmail.com"/>
    <hyperlink ref="G2:G14" r:id="rId2" display="kermitrutherford@hotmail.com"/>
    <hyperlink ref="G15" r:id="rId3" display="kermitrutherford@hotmail.com"/>
  </hyperlinks>
  <printOptions/>
  <pageMargins left="0.75" right="0.75" top="1" bottom="1" header="0.5" footer="0.5"/>
  <pageSetup horizontalDpi="300" verticalDpi="3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30"/>
  <sheetViews>
    <sheetView workbookViewId="0" topLeftCell="A1">
      <selection activeCell="D13" sqref="D13"/>
    </sheetView>
  </sheetViews>
  <sheetFormatPr defaultColWidth="9.140625" defaultRowHeight="12.75"/>
  <cols>
    <col min="4" max="4" width="18.7109375" style="0" customWidth="1"/>
    <col min="7" max="7" width="18.7109375" style="0" customWidth="1"/>
    <col min="10" max="10" width="18.57421875" style="0" customWidth="1"/>
  </cols>
  <sheetData>
    <row r="1" ht="13.5" thickBot="1">
      <c r="A1" s="21" t="s">
        <v>80</v>
      </c>
    </row>
    <row r="2" spans="3:10" ht="13.5" thickBot="1">
      <c r="C2" s="24" t="s">
        <v>2</v>
      </c>
      <c r="D2" s="26"/>
      <c r="F2" s="24" t="s">
        <v>26</v>
      </c>
      <c r="G2" s="26"/>
      <c r="I2" s="24" t="s">
        <v>70</v>
      </c>
      <c r="J2" s="26"/>
    </row>
    <row r="3" spans="1:10" ht="12.75">
      <c r="A3" t="s">
        <v>73</v>
      </c>
      <c r="C3" s="24" t="s">
        <v>58</v>
      </c>
      <c r="D3" s="56" t="str">
        <f>'Table Sorter'!B1</f>
        <v>David Maybury</v>
      </c>
      <c r="F3" s="24" t="s">
        <v>58</v>
      </c>
      <c r="G3" s="56"/>
      <c r="I3" s="24" t="s">
        <v>58</v>
      </c>
      <c r="J3" s="56"/>
    </row>
    <row r="4" spans="1:10" ht="12.75">
      <c r="A4" t="s">
        <v>74</v>
      </c>
      <c r="C4" s="12" t="s">
        <v>59</v>
      </c>
      <c r="D4" s="57" t="str">
        <f>'Table Sorter'!B3</f>
        <v>Davie Maybury</v>
      </c>
      <c r="F4" s="12" t="s">
        <v>59</v>
      </c>
      <c r="G4" s="57"/>
      <c r="I4" s="12" t="s">
        <v>59</v>
      </c>
      <c r="J4" s="57"/>
    </row>
    <row r="5" spans="1:10" ht="12.75">
      <c r="A5" t="s">
        <v>75</v>
      </c>
      <c r="C5" s="12" t="s">
        <v>60</v>
      </c>
      <c r="D5" s="57" t="str">
        <f>'Table Sorter'!B5</f>
        <v>David C. Maybury</v>
      </c>
      <c r="F5" s="12" t="s">
        <v>60</v>
      </c>
      <c r="G5" s="57"/>
      <c r="I5" s="12" t="s">
        <v>60</v>
      </c>
      <c r="J5" s="57"/>
    </row>
    <row r="6" spans="1:10" ht="12.75">
      <c r="A6" t="s">
        <v>76</v>
      </c>
      <c r="C6" s="12" t="s">
        <v>61</v>
      </c>
      <c r="D6" s="57" t="str">
        <f>'Table Sorter'!B7</f>
        <v>Davie C. Maybury</v>
      </c>
      <c r="F6" s="12" t="s">
        <v>61</v>
      </c>
      <c r="G6" s="57"/>
      <c r="I6" s="12" t="s">
        <v>61</v>
      </c>
      <c r="J6" s="57"/>
    </row>
    <row r="7" spans="1:10" ht="12.75">
      <c r="A7" t="s">
        <v>78</v>
      </c>
      <c r="C7" s="12" t="s">
        <v>62</v>
      </c>
      <c r="D7" s="57" t="str">
        <f>'Table Sorter'!B9</f>
        <v>D. C. Maybury</v>
      </c>
      <c r="F7" s="12" t="s">
        <v>62</v>
      </c>
      <c r="G7" s="57"/>
      <c r="I7" s="12" t="s">
        <v>62</v>
      </c>
      <c r="J7" s="57"/>
    </row>
    <row r="8" spans="1:10" ht="12.75">
      <c r="A8" t="s">
        <v>79</v>
      </c>
      <c r="C8" s="12" t="s">
        <v>63</v>
      </c>
      <c r="D8" s="57" t="str">
        <f>'Table Sorter'!B11</f>
        <v>David Craig Maybury</v>
      </c>
      <c r="F8" s="12" t="s">
        <v>63</v>
      </c>
      <c r="G8" s="57"/>
      <c r="I8" s="12" t="s">
        <v>63</v>
      </c>
      <c r="J8" s="57"/>
    </row>
    <row r="9" spans="3:10" ht="12.75">
      <c r="C9" s="12" t="s">
        <v>64</v>
      </c>
      <c r="D9" s="57" t="str">
        <f>'Table Sorter'!B13</f>
        <v>Davie Craig Maybury</v>
      </c>
      <c r="F9" s="12" t="s">
        <v>64</v>
      </c>
      <c r="G9" s="57"/>
      <c r="I9" s="12" t="s">
        <v>64</v>
      </c>
      <c r="J9" s="57"/>
    </row>
    <row r="10" spans="3:10" ht="13.5" thickBot="1">
      <c r="C10" s="13" t="s">
        <v>65</v>
      </c>
      <c r="D10" s="58" t="str">
        <f>'Table Sorter'!B15</f>
        <v>Craig Maybury</v>
      </c>
      <c r="F10" s="13" t="s">
        <v>65</v>
      </c>
      <c r="G10" s="58"/>
      <c r="I10" s="13" t="s">
        <v>65</v>
      </c>
      <c r="J10" s="58"/>
    </row>
    <row r="11" ht="13.5" thickBot="1"/>
    <row r="12" spans="3:10" ht="13.5" thickBot="1">
      <c r="C12" s="24" t="s">
        <v>3</v>
      </c>
      <c r="D12" s="26"/>
      <c r="F12" s="24" t="s">
        <v>68</v>
      </c>
      <c r="G12" s="26"/>
      <c r="I12" s="24" t="s">
        <v>71</v>
      </c>
      <c r="J12" s="26"/>
    </row>
    <row r="13" spans="3:10" ht="12.75">
      <c r="C13" s="24" t="s">
        <v>58</v>
      </c>
      <c r="D13" s="56" t="str">
        <f>'Table Sorter'!B2</f>
        <v>Dave Maybury</v>
      </c>
      <c r="F13" s="24" t="s">
        <v>58</v>
      </c>
      <c r="G13" s="56"/>
      <c r="I13" s="24" t="s">
        <v>58</v>
      </c>
      <c r="J13" s="56"/>
    </row>
    <row r="14" spans="3:10" ht="12.75">
      <c r="C14" s="12" t="s">
        <v>59</v>
      </c>
      <c r="D14" s="57" t="str">
        <f>'Table Sorter'!B4</f>
        <v>Davy Maybury</v>
      </c>
      <c r="F14" s="12" t="s">
        <v>59</v>
      </c>
      <c r="G14" s="57"/>
      <c r="I14" s="12" t="s">
        <v>59</v>
      </c>
      <c r="J14" s="57"/>
    </row>
    <row r="15" spans="3:10" ht="12.75">
      <c r="C15" s="12" t="s">
        <v>60</v>
      </c>
      <c r="D15" s="57" t="str">
        <f>'Table Sorter'!B6</f>
        <v>Dave C. Maybury</v>
      </c>
      <c r="F15" s="12" t="s">
        <v>60</v>
      </c>
      <c r="G15" s="57"/>
      <c r="I15" s="12" t="s">
        <v>60</v>
      </c>
      <c r="J15" s="57"/>
    </row>
    <row r="16" spans="3:10" ht="12.75">
      <c r="C16" s="12" t="s">
        <v>61</v>
      </c>
      <c r="D16" s="57" t="str">
        <f>'Table Sorter'!B8</f>
        <v>Davy C. Maybury</v>
      </c>
      <c r="F16" s="12" t="s">
        <v>61</v>
      </c>
      <c r="G16" s="57"/>
      <c r="I16" s="12" t="s">
        <v>61</v>
      </c>
      <c r="J16" s="57"/>
    </row>
    <row r="17" spans="3:10" ht="12.75">
      <c r="C17" s="12" t="s">
        <v>62</v>
      </c>
      <c r="D17" s="57" t="str">
        <f>'Table Sorter'!B10</f>
        <v>D. Craig Maybury</v>
      </c>
      <c r="F17" s="12" t="s">
        <v>62</v>
      </c>
      <c r="G17" s="57"/>
      <c r="I17" s="12" t="s">
        <v>62</v>
      </c>
      <c r="J17" s="57"/>
    </row>
    <row r="18" spans="3:10" ht="12.75">
      <c r="C18" s="12" t="s">
        <v>63</v>
      </c>
      <c r="D18" s="57" t="str">
        <f>'Table Sorter'!B12</f>
        <v>Dave Craig Maybury</v>
      </c>
      <c r="F18" s="12" t="s">
        <v>63</v>
      </c>
      <c r="G18" s="57"/>
      <c r="I18" s="12" t="s">
        <v>63</v>
      </c>
      <c r="J18" s="57"/>
    </row>
    <row r="19" spans="3:10" ht="12.75">
      <c r="C19" s="12" t="s">
        <v>64</v>
      </c>
      <c r="D19" s="57" t="str">
        <f>'Table Sorter'!B14</f>
        <v>Davy Craig Maybury</v>
      </c>
      <c r="F19" s="12" t="s">
        <v>64</v>
      </c>
      <c r="G19" s="57"/>
      <c r="I19" s="12" t="s">
        <v>64</v>
      </c>
      <c r="J19" s="57"/>
    </row>
    <row r="20" spans="3:10" ht="13.5" thickBot="1">
      <c r="C20" s="13" t="s">
        <v>65</v>
      </c>
      <c r="D20" s="58">
        <f>'Table Sorter'!B16</f>
        <v>0</v>
      </c>
      <c r="F20" s="13" t="s">
        <v>65</v>
      </c>
      <c r="G20" s="58"/>
      <c r="I20" s="13" t="s">
        <v>65</v>
      </c>
      <c r="J20" s="58"/>
    </row>
    <row r="21" ht="13.5" thickBot="1"/>
    <row r="22" spans="3:10" ht="13.5" thickBot="1">
      <c r="C22" s="24" t="s">
        <v>4</v>
      </c>
      <c r="D22" s="26"/>
      <c r="F22" s="24" t="s">
        <v>69</v>
      </c>
      <c r="G22" s="26"/>
      <c r="I22" s="24" t="s">
        <v>72</v>
      </c>
      <c r="J22" s="26"/>
    </row>
    <row r="23" spans="3:10" ht="12.75">
      <c r="C23" s="24" t="s">
        <v>58</v>
      </c>
      <c r="D23" s="56"/>
      <c r="F23" s="24" t="s">
        <v>58</v>
      </c>
      <c r="G23" s="56"/>
      <c r="I23" s="24" t="s">
        <v>58</v>
      </c>
      <c r="J23" s="56"/>
    </row>
    <row r="24" spans="3:10" ht="12.75">
      <c r="C24" s="12" t="s">
        <v>59</v>
      </c>
      <c r="D24" s="57"/>
      <c r="F24" s="12" t="s">
        <v>59</v>
      </c>
      <c r="G24" s="57"/>
      <c r="I24" s="12" t="s">
        <v>59</v>
      </c>
      <c r="J24" s="57"/>
    </row>
    <row r="25" spans="3:10" ht="12.75">
      <c r="C25" s="12" t="s">
        <v>60</v>
      </c>
      <c r="D25" s="57"/>
      <c r="F25" s="12" t="s">
        <v>60</v>
      </c>
      <c r="G25" s="57"/>
      <c r="I25" s="12" t="s">
        <v>60</v>
      </c>
      <c r="J25" s="57"/>
    </row>
    <row r="26" spans="3:10" ht="12.75">
      <c r="C26" s="12" t="s">
        <v>61</v>
      </c>
      <c r="D26" s="57"/>
      <c r="F26" s="12" t="s">
        <v>61</v>
      </c>
      <c r="G26" s="57"/>
      <c r="I26" s="12" t="s">
        <v>61</v>
      </c>
      <c r="J26" s="57"/>
    </row>
    <row r="27" spans="3:10" ht="12.75">
      <c r="C27" s="12" t="s">
        <v>62</v>
      </c>
      <c r="D27" s="57"/>
      <c r="F27" s="12" t="s">
        <v>62</v>
      </c>
      <c r="G27" s="57"/>
      <c r="I27" s="12" t="s">
        <v>62</v>
      </c>
      <c r="J27" s="57"/>
    </row>
    <row r="28" spans="3:10" ht="12.75">
      <c r="C28" s="12" t="s">
        <v>63</v>
      </c>
      <c r="D28" s="57"/>
      <c r="F28" s="12" t="s">
        <v>63</v>
      </c>
      <c r="G28" s="57"/>
      <c r="I28" s="12" t="s">
        <v>63</v>
      </c>
      <c r="J28" s="57"/>
    </row>
    <row r="29" spans="3:10" ht="12.75">
      <c r="C29" s="12" t="s">
        <v>64</v>
      </c>
      <c r="D29" s="57"/>
      <c r="F29" s="12" t="s">
        <v>64</v>
      </c>
      <c r="G29" s="57"/>
      <c r="I29" s="12" t="s">
        <v>64</v>
      </c>
      <c r="J29" s="57"/>
    </row>
    <row r="30" spans="3:10" ht="13.5" thickBot="1">
      <c r="C30" s="13" t="s">
        <v>65</v>
      </c>
      <c r="D30" s="58"/>
      <c r="F30" s="13" t="s">
        <v>65</v>
      </c>
      <c r="G30" s="58"/>
      <c r="I30" s="13" t="s">
        <v>65</v>
      </c>
      <c r="J30" s="58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73"/>
  <sheetViews>
    <sheetView workbookViewId="0" topLeftCell="A1">
      <selection activeCell="B1" sqref="B1:B16384"/>
    </sheetView>
  </sheetViews>
  <sheetFormatPr defaultColWidth="9.140625" defaultRowHeight="12.75"/>
  <sheetData>
    <row r="1" ht="12.75">
      <c r="A1" t="s">
        <v>77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22"/>
  <sheetViews>
    <sheetView workbookViewId="0" topLeftCell="A1">
      <selection activeCell="C5" sqref="C5"/>
    </sheetView>
  </sheetViews>
  <sheetFormatPr defaultColWidth="9.140625" defaultRowHeight="12.75"/>
  <cols>
    <col min="1" max="1" width="10.7109375" style="0" customWidth="1"/>
    <col min="4" max="4" width="10.57421875" style="0" customWidth="1"/>
    <col min="5" max="5" width="12.57421875" style="0" customWidth="1"/>
  </cols>
  <sheetData>
    <row r="1" ht="12.75">
      <c r="A1" t="s">
        <v>50</v>
      </c>
    </row>
    <row r="2" ht="12.75">
      <c r="A2" t="s">
        <v>51</v>
      </c>
    </row>
    <row r="4" spans="1:2" ht="12.75">
      <c r="A4" t="s">
        <v>100</v>
      </c>
      <c r="B4" s="61">
        <f>'Tournament Basics'!B8</f>
        <v>20</v>
      </c>
    </row>
    <row r="5" spans="1:2" ht="12.75">
      <c r="A5" t="s">
        <v>15</v>
      </c>
      <c r="B5" s="7">
        <f>'Tournament Basics'!B7</f>
        <v>32</v>
      </c>
    </row>
    <row r="7" ht="13.5" thickBot="1">
      <c r="A7" s="21" t="s">
        <v>16</v>
      </c>
    </row>
    <row r="8" spans="1:6" ht="13.5" thickBot="1">
      <c r="A8" s="17" t="s">
        <v>6</v>
      </c>
      <c r="B8" s="15" t="s">
        <v>96</v>
      </c>
      <c r="C8" s="15" t="s">
        <v>97</v>
      </c>
      <c r="D8" s="15" t="s">
        <v>98</v>
      </c>
      <c r="E8" s="16" t="s">
        <v>99</v>
      </c>
      <c r="F8" s="17" t="s">
        <v>12</v>
      </c>
    </row>
    <row r="9" spans="1:6" ht="12.75">
      <c r="A9" t="s">
        <v>7</v>
      </c>
      <c r="B9" s="44">
        <v>150</v>
      </c>
      <c r="C9" s="45">
        <v>150</v>
      </c>
      <c r="D9" s="45">
        <v>150</v>
      </c>
      <c r="E9" s="46"/>
      <c r="F9" s="18">
        <f>SUM(B9:E9)</f>
        <v>450</v>
      </c>
    </row>
    <row r="10" spans="1:6" ht="12.75">
      <c r="A10" s="2" t="s">
        <v>8</v>
      </c>
      <c r="B10" s="44">
        <v>200</v>
      </c>
      <c r="C10" s="45">
        <v>150</v>
      </c>
      <c r="D10" s="45">
        <v>150</v>
      </c>
      <c r="E10" s="46"/>
      <c r="F10" s="18">
        <f>SUM(B10:E10)</f>
        <v>500</v>
      </c>
    </row>
    <row r="11" spans="1:6" ht="12.75">
      <c r="A11" s="3" t="s">
        <v>9</v>
      </c>
      <c r="B11" s="44">
        <v>100</v>
      </c>
      <c r="C11" s="45">
        <v>100</v>
      </c>
      <c r="D11" s="45">
        <v>100</v>
      </c>
      <c r="E11" s="46"/>
      <c r="F11" s="18">
        <f>SUM(B11:E11)</f>
        <v>300</v>
      </c>
    </row>
    <row r="12" spans="1:6" ht="12.75">
      <c r="A12" s="4" t="s">
        <v>10</v>
      </c>
      <c r="B12" s="44">
        <v>100</v>
      </c>
      <c r="C12" s="45">
        <v>50</v>
      </c>
      <c r="D12" s="45">
        <v>100</v>
      </c>
      <c r="E12" s="46"/>
      <c r="F12" s="18">
        <f>SUM(B12:E12)</f>
        <v>250</v>
      </c>
    </row>
    <row r="13" spans="1:6" ht="13.5" thickBot="1">
      <c r="A13" s="5" t="s">
        <v>11</v>
      </c>
      <c r="B13" s="47">
        <v>50</v>
      </c>
      <c r="C13" s="48">
        <v>50</v>
      </c>
      <c r="D13" s="48"/>
      <c r="E13" s="49"/>
      <c r="F13" s="19">
        <f>SUM(B13:E13)</f>
        <v>100</v>
      </c>
    </row>
    <row r="14" spans="5:6" ht="12.75">
      <c r="E14" t="s">
        <v>13</v>
      </c>
      <c r="F14">
        <f>SUM(F9:F13)</f>
        <v>1600</v>
      </c>
    </row>
    <row r="15" ht="13.5" thickBot="1">
      <c r="A15" s="21" t="s">
        <v>17</v>
      </c>
    </row>
    <row r="16" spans="1:5" ht="13.5" thickBot="1">
      <c r="A16" s="14" t="s">
        <v>6</v>
      </c>
      <c r="B16" s="15" t="s">
        <v>18</v>
      </c>
      <c r="C16" s="15" t="s">
        <v>19</v>
      </c>
      <c r="D16" s="15" t="s">
        <v>20</v>
      </c>
      <c r="E16" s="16" t="s">
        <v>21</v>
      </c>
    </row>
    <row r="17" spans="1:6" ht="12.75">
      <c r="A17" t="s">
        <v>7</v>
      </c>
      <c r="B17" s="50">
        <v>1</v>
      </c>
      <c r="C17" s="45">
        <v>10</v>
      </c>
      <c r="D17" s="8">
        <f>C17*B17</f>
        <v>10</v>
      </c>
      <c r="E17" s="9">
        <f>C17*$B$5</f>
        <v>320</v>
      </c>
      <c r="F17" t="str">
        <f>IF(E17&lt;F9,"Good","Too Many")</f>
        <v>Good</v>
      </c>
    </row>
    <row r="18" spans="1:6" ht="12.75">
      <c r="A18" s="2" t="s">
        <v>8</v>
      </c>
      <c r="B18" s="50">
        <v>2</v>
      </c>
      <c r="C18" s="45">
        <v>10</v>
      </c>
      <c r="D18" s="8">
        <f>C18*B18</f>
        <v>20</v>
      </c>
      <c r="E18" s="9">
        <f>C18*$B$5</f>
        <v>320</v>
      </c>
      <c r="F18" t="str">
        <f>IF(E18&lt;F10,"Good","Too Many")</f>
        <v>Good</v>
      </c>
    </row>
    <row r="19" spans="1:6" ht="12.75">
      <c r="A19" s="3" t="s">
        <v>9</v>
      </c>
      <c r="B19" s="50">
        <v>5</v>
      </c>
      <c r="C19" s="45">
        <v>8</v>
      </c>
      <c r="D19" s="8">
        <f>C19*B19</f>
        <v>40</v>
      </c>
      <c r="E19" s="9">
        <f>C19*$B$5</f>
        <v>256</v>
      </c>
      <c r="F19" t="str">
        <f>IF(E19&lt;F11,"Good","Too Many")</f>
        <v>Good</v>
      </c>
    </row>
    <row r="20" spans="1:6" ht="12.75">
      <c r="A20" s="4" t="s">
        <v>10</v>
      </c>
      <c r="B20" s="50">
        <v>10</v>
      </c>
      <c r="C20" s="45">
        <v>3</v>
      </c>
      <c r="D20" s="8">
        <f>C20*B20</f>
        <v>30</v>
      </c>
      <c r="E20" s="9">
        <f>C20*$B$5</f>
        <v>96</v>
      </c>
      <c r="F20" t="str">
        <f>IF(E20&lt;F12,"Good","Too Many")</f>
        <v>Good</v>
      </c>
    </row>
    <row r="21" spans="1:6" ht="13.5" thickBot="1">
      <c r="A21" s="5" t="s">
        <v>11</v>
      </c>
      <c r="B21" s="51">
        <v>50</v>
      </c>
      <c r="C21" s="48"/>
      <c r="D21" s="10">
        <f>C21*B21</f>
        <v>0</v>
      </c>
      <c r="E21" s="11">
        <f>C21*$B$5</f>
        <v>0</v>
      </c>
      <c r="F21" t="str">
        <f>IF(E21&lt;F13,"Good","Too Many")</f>
        <v>Good</v>
      </c>
    </row>
    <row r="22" spans="3:5" ht="12.75">
      <c r="C22" t="s">
        <v>13</v>
      </c>
      <c r="D22" s="6">
        <f>SUM(D17:D21)</f>
        <v>100</v>
      </c>
      <c r="E22" t="str">
        <f>IF(D22=B4,"Good","Wrong")</f>
        <v>Wrong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G32"/>
  <sheetViews>
    <sheetView workbookViewId="0" topLeftCell="A3">
      <selection activeCell="B33" sqref="B33"/>
    </sheetView>
  </sheetViews>
  <sheetFormatPr defaultColWidth="9.140625" defaultRowHeight="12.75"/>
  <cols>
    <col min="1" max="1" width="11.57421875" style="0" customWidth="1"/>
  </cols>
  <sheetData>
    <row r="1" ht="12.75">
      <c r="A1" t="s">
        <v>24</v>
      </c>
    </row>
    <row r="2" ht="12.75">
      <c r="A2" t="s">
        <v>49</v>
      </c>
    </row>
    <row r="3" ht="13.5" thickBot="1"/>
    <row r="4" spans="1:2" ht="12.75">
      <c r="A4" s="24" t="s">
        <v>25</v>
      </c>
      <c r="B4" s="34">
        <f>'Tournament Basics'!B7</f>
        <v>32</v>
      </c>
    </row>
    <row r="5" spans="1:2" ht="12.75">
      <c r="A5" s="12" t="s">
        <v>14</v>
      </c>
      <c r="B5" s="35">
        <f>'Tournament Basics'!B8</f>
        <v>20</v>
      </c>
    </row>
    <row r="6" spans="1:2" ht="13.5" thickBot="1">
      <c r="A6" s="13" t="s">
        <v>30</v>
      </c>
      <c r="B6" s="33">
        <f>B5*B4</f>
        <v>640</v>
      </c>
    </row>
    <row r="7" spans="1:2" ht="12.75">
      <c r="A7" s="24" t="s">
        <v>31</v>
      </c>
      <c r="B7" s="39">
        <f>15</f>
        <v>15</v>
      </c>
    </row>
    <row r="8" spans="1:2" ht="13.5" thickBot="1">
      <c r="A8" s="13" t="s">
        <v>32</v>
      </c>
      <c r="B8" s="36">
        <f>B6-B7</f>
        <v>625</v>
      </c>
    </row>
    <row r="9" ht="13.5" thickBot="1"/>
    <row r="10" spans="1:6" ht="12.75">
      <c r="A10" s="43" t="s">
        <v>44</v>
      </c>
      <c r="B10" s="25"/>
      <c r="C10" s="26"/>
      <c r="E10" s="43" t="s">
        <v>45</v>
      </c>
      <c r="F10" s="26"/>
    </row>
    <row r="11" spans="1:6" ht="12.75">
      <c r="A11" s="27" t="s">
        <v>33</v>
      </c>
      <c r="B11" s="23" t="s">
        <v>42</v>
      </c>
      <c r="C11" s="28" t="s">
        <v>43</v>
      </c>
      <c r="E11" s="27" t="s">
        <v>33</v>
      </c>
      <c r="F11" s="28" t="s">
        <v>43</v>
      </c>
    </row>
    <row r="12" spans="1:6" ht="12.75">
      <c r="A12" s="29" t="s">
        <v>34</v>
      </c>
      <c r="B12" s="40">
        <v>0.55</v>
      </c>
      <c r="C12" s="30">
        <f>$B$8*B12</f>
        <v>343.75</v>
      </c>
      <c r="E12" s="29" t="s">
        <v>34</v>
      </c>
      <c r="F12" s="41">
        <v>350</v>
      </c>
    </row>
    <row r="13" spans="1:6" ht="12.75">
      <c r="A13" s="29" t="s">
        <v>35</v>
      </c>
      <c r="B13" s="40">
        <v>0.2</v>
      </c>
      <c r="C13" s="30">
        <f>$B$8*B13</f>
        <v>125</v>
      </c>
      <c r="E13" s="29" t="s">
        <v>35</v>
      </c>
      <c r="F13" s="41">
        <v>125</v>
      </c>
    </row>
    <row r="14" spans="1:6" ht="12.75">
      <c r="A14" s="29" t="s">
        <v>36</v>
      </c>
      <c r="B14" s="40">
        <v>0.1</v>
      </c>
      <c r="C14" s="30">
        <f>$B$8*B14</f>
        <v>62.5</v>
      </c>
      <c r="E14" s="29" t="s">
        <v>36</v>
      </c>
      <c r="F14" s="41">
        <v>60</v>
      </c>
    </row>
    <row r="15" spans="1:6" ht="12.75">
      <c r="A15" s="29" t="s">
        <v>37</v>
      </c>
      <c r="B15" s="40">
        <v>0.07</v>
      </c>
      <c r="C15" s="30">
        <f>$B$8*B15</f>
        <v>43.75000000000001</v>
      </c>
      <c r="E15" s="29" t="s">
        <v>37</v>
      </c>
      <c r="F15" s="41">
        <v>40</v>
      </c>
    </row>
    <row r="16" spans="1:6" ht="12.75">
      <c r="A16" s="29" t="s">
        <v>38</v>
      </c>
      <c r="B16" s="40">
        <v>0.05</v>
      </c>
      <c r="C16" s="30">
        <f>$B$8*B16</f>
        <v>31.25</v>
      </c>
      <c r="E16" s="29" t="s">
        <v>38</v>
      </c>
      <c r="F16" s="41">
        <v>30</v>
      </c>
    </row>
    <row r="17" spans="1:6" ht="12.75">
      <c r="A17" s="29" t="s">
        <v>39</v>
      </c>
      <c r="B17" s="40">
        <v>0.03</v>
      </c>
      <c r="C17" s="30">
        <f>$B$8*B17</f>
        <v>18.75</v>
      </c>
      <c r="E17" s="29" t="s">
        <v>39</v>
      </c>
      <c r="F17" s="41">
        <v>20</v>
      </c>
    </row>
    <row r="18" spans="1:6" ht="12.75">
      <c r="A18" s="29" t="s">
        <v>40</v>
      </c>
      <c r="B18" s="40">
        <v>0</v>
      </c>
      <c r="C18" s="30">
        <f>$B$8*B18</f>
        <v>0</v>
      </c>
      <c r="E18" s="29" t="s">
        <v>40</v>
      </c>
      <c r="F18" s="41">
        <v>0</v>
      </c>
    </row>
    <row r="19" spans="1:6" ht="12.75">
      <c r="A19" s="29" t="s">
        <v>41</v>
      </c>
      <c r="B19" s="40">
        <v>0</v>
      </c>
      <c r="C19" s="30">
        <f aca="true" t="shared" si="0" ref="C19:C31">$B$8*B19</f>
        <v>0</v>
      </c>
      <c r="E19" s="29" t="s">
        <v>41</v>
      </c>
      <c r="F19" s="41">
        <v>0</v>
      </c>
    </row>
    <row r="20" spans="1:6" ht="12.75">
      <c r="A20" s="29" t="s">
        <v>122</v>
      </c>
      <c r="B20" s="40">
        <v>0</v>
      </c>
      <c r="C20" s="30">
        <f t="shared" si="0"/>
        <v>0</v>
      </c>
      <c r="E20" s="29" t="s">
        <v>122</v>
      </c>
      <c r="F20" s="41">
        <v>0</v>
      </c>
    </row>
    <row r="21" spans="1:6" ht="12.75">
      <c r="A21" s="29" t="s">
        <v>123</v>
      </c>
      <c r="B21" s="40">
        <v>0</v>
      </c>
      <c r="C21" s="30">
        <f t="shared" si="0"/>
        <v>0</v>
      </c>
      <c r="E21" s="29" t="s">
        <v>123</v>
      </c>
      <c r="F21" s="41">
        <v>0</v>
      </c>
    </row>
    <row r="22" spans="1:6" ht="12.75">
      <c r="A22" s="29" t="s">
        <v>124</v>
      </c>
      <c r="B22" s="40">
        <v>0</v>
      </c>
      <c r="C22" s="30">
        <f t="shared" si="0"/>
        <v>0</v>
      </c>
      <c r="E22" s="29" t="s">
        <v>124</v>
      </c>
      <c r="F22" s="41">
        <v>0</v>
      </c>
    </row>
    <row r="23" spans="1:6" ht="12.75">
      <c r="A23" s="29" t="s">
        <v>125</v>
      </c>
      <c r="B23" s="40">
        <v>0</v>
      </c>
      <c r="C23" s="30">
        <f t="shared" si="0"/>
        <v>0</v>
      </c>
      <c r="E23" s="29" t="s">
        <v>125</v>
      </c>
      <c r="F23" s="41">
        <v>0</v>
      </c>
    </row>
    <row r="24" spans="1:6" ht="12.75">
      <c r="A24" s="29" t="s">
        <v>126</v>
      </c>
      <c r="B24" s="40">
        <v>0</v>
      </c>
      <c r="C24" s="30">
        <f t="shared" si="0"/>
        <v>0</v>
      </c>
      <c r="E24" s="29" t="s">
        <v>126</v>
      </c>
      <c r="F24" s="41">
        <v>0</v>
      </c>
    </row>
    <row r="25" spans="1:6" ht="12.75">
      <c r="A25" s="29" t="s">
        <v>127</v>
      </c>
      <c r="B25" s="40">
        <v>0</v>
      </c>
      <c r="C25" s="30">
        <f t="shared" si="0"/>
        <v>0</v>
      </c>
      <c r="E25" s="29" t="s">
        <v>127</v>
      </c>
      <c r="F25" s="41">
        <v>0</v>
      </c>
    </row>
    <row r="26" spans="1:6" ht="12.75">
      <c r="A26" s="29" t="s">
        <v>128</v>
      </c>
      <c r="B26" s="40">
        <v>0</v>
      </c>
      <c r="C26" s="30">
        <f t="shared" si="0"/>
        <v>0</v>
      </c>
      <c r="E26" s="29" t="s">
        <v>128</v>
      </c>
      <c r="F26" s="41">
        <v>0</v>
      </c>
    </row>
    <row r="27" spans="1:6" ht="12.75">
      <c r="A27" s="29" t="s">
        <v>129</v>
      </c>
      <c r="B27" s="40">
        <v>0</v>
      </c>
      <c r="C27" s="30">
        <f t="shared" si="0"/>
        <v>0</v>
      </c>
      <c r="E27" s="29" t="s">
        <v>129</v>
      </c>
      <c r="F27" s="41">
        <v>0</v>
      </c>
    </row>
    <row r="28" spans="1:6" ht="12.75">
      <c r="A28" s="29" t="s">
        <v>130</v>
      </c>
      <c r="B28" s="40">
        <v>0</v>
      </c>
      <c r="C28" s="30">
        <f t="shared" si="0"/>
        <v>0</v>
      </c>
      <c r="E28" s="29" t="s">
        <v>130</v>
      </c>
      <c r="F28" s="41">
        <v>0</v>
      </c>
    </row>
    <row r="29" spans="1:6" ht="12.75">
      <c r="A29" s="29" t="s">
        <v>131</v>
      </c>
      <c r="B29" s="40">
        <v>0</v>
      </c>
      <c r="C29" s="30">
        <f t="shared" si="0"/>
        <v>0</v>
      </c>
      <c r="E29" s="29" t="s">
        <v>131</v>
      </c>
      <c r="F29" s="41">
        <v>0</v>
      </c>
    </row>
    <row r="30" spans="1:6" ht="12.75">
      <c r="A30" s="29" t="s">
        <v>132</v>
      </c>
      <c r="B30" s="40">
        <v>0</v>
      </c>
      <c r="C30" s="30">
        <f t="shared" si="0"/>
        <v>0</v>
      </c>
      <c r="E30" s="29" t="s">
        <v>132</v>
      </c>
      <c r="F30" s="41">
        <v>0</v>
      </c>
    </row>
    <row r="31" spans="1:6" ht="12.75">
      <c r="A31" s="29" t="s">
        <v>133</v>
      </c>
      <c r="B31" s="40">
        <v>0</v>
      </c>
      <c r="C31" s="30">
        <f t="shared" si="0"/>
        <v>0</v>
      </c>
      <c r="E31" s="31" t="s">
        <v>133</v>
      </c>
      <c r="F31" s="42">
        <v>0</v>
      </c>
    </row>
    <row r="32" spans="1:7" ht="13.5" thickBot="1">
      <c r="A32" s="64" t="s">
        <v>12</v>
      </c>
      <c r="B32" s="65">
        <f>SUM(B12:B31)</f>
        <v>1</v>
      </c>
      <c r="C32" s="66" t="str">
        <f>IF(B32=1,"GOOD","WRONG")</f>
        <v>GOOD</v>
      </c>
      <c r="E32" s="32" t="s">
        <v>12</v>
      </c>
      <c r="F32" s="33">
        <f>SUM(F12:F31)</f>
        <v>625</v>
      </c>
      <c r="G32" s="22" t="str">
        <f>IF(F32=$B$8,"GOOD","WRONG")</f>
        <v>GOOD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C2:C14"/>
  <sheetViews>
    <sheetView zoomScale="50" zoomScaleNormal="50" workbookViewId="0" topLeftCell="A1">
      <selection activeCell="H22" sqref="H22"/>
    </sheetView>
  </sheetViews>
  <sheetFormatPr defaultColWidth="9.140625" defaultRowHeight="12.75"/>
  <cols>
    <col min="2" max="2" width="15.421875" style="0" customWidth="1"/>
    <col min="3" max="3" width="58.7109375" style="53" bestFit="1" customWidth="1"/>
  </cols>
  <sheetData>
    <row r="1" ht="15" customHeight="1"/>
    <row r="2" ht="93">
      <c r="C2" s="54">
        <f>'Chip Counter'!B17</f>
        <v>1</v>
      </c>
    </row>
    <row r="3" ht="15" customHeight="1"/>
    <row r="4" ht="15" customHeight="1"/>
    <row r="5" ht="93">
      <c r="C5" s="54">
        <f>'Chip Counter'!B18</f>
        <v>2</v>
      </c>
    </row>
    <row r="6" ht="15" customHeight="1"/>
    <row r="7" ht="15" customHeight="1"/>
    <row r="8" ht="93">
      <c r="C8" s="54">
        <f>'Chip Counter'!B19</f>
        <v>5</v>
      </c>
    </row>
    <row r="9" ht="15" customHeight="1"/>
    <row r="10" ht="15" customHeight="1"/>
    <row r="11" ht="93">
      <c r="C11" s="54">
        <f>'Chip Counter'!B20</f>
        <v>10</v>
      </c>
    </row>
    <row r="12" ht="15" customHeight="1"/>
    <row r="13" ht="15" customHeight="1"/>
    <row r="14" ht="93">
      <c r="C14" s="54">
        <f>'Chip Counter'!B21</f>
        <v>50</v>
      </c>
    </row>
    <row r="15" ht="15" customHeight="1"/>
    <row r="16" ht="15" customHeight="1"/>
    <row r="17" ht="15" customHeight="1"/>
    <row r="18" ht="15" customHeight="1"/>
    <row r="19" ht="15" customHeight="1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6" sqref="A6"/>
    </sheetView>
  </sheetViews>
  <sheetFormatPr defaultColWidth="9.140625" defaultRowHeight="12.75"/>
  <cols>
    <col min="1" max="1" width="18.140625" style="0" customWidth="1"/>
    <col min="2" max="2" width="10.140625" style="0" bestFit="1" customWidth="1"/>
    <col min="3" max="4" width="12.140625" style="0" customWidth="1"/>
  </cols>
  <sheetData>
    <row r="1" ht="12.75">
      <c r="A1" t="s">
        <v>146</v>
      </c>
    </row>
    <row r="3" ht="12.75">
      <c r="A3" t="s">
        <v>147</v>
      </c>
    </row>
    <row r="4" ht="12.75">
      <c r="A4" t="s">
        <v>160</v>
      </c>
    </row>
    <row r="5" ht="12.75">
      <c r="A5" t="s">
        <v>162</v>
      </c>
    </row>
    <row r="7" spans="1:3" ht="12.75">
      <c r="A7" t="s">
        <v>148</v>
      </c>
      <c r="B7" s="71">
        <v>30</v>
      </c>
      <c r="C7" t="s">
        <v>157</v>
      </c>
    </row>
    <row r="8" spans="1:3" ht="12.75">
      <c r="A8" t="s">
        <v>155</v>
      </c>
      <c r="B8" s="71">
        <v>6</v>
      </c>
      <c r="C8" t="s">
        <v>156</v>
      </c>
    </row>
    <row r="9" spans="1:2" ht="12.75">
      <c r="A9" t="s">
        <v>152</v>
      </c>
      <c r="B9" s="68">
        <f>'Chip Counter'!B4</f>
        <v>20</v>
      </c>
    </row>
    <row r="10" spans="1:2" ht="12.75">
      <c r="A10" t="s">
        <v>153</v>
      </c>
      <c r="B10" s="69">
        <f>'Chip Counter'!B5</f>
        <v>32</v>
      </c>
    </row>
    <row r="11" spans="1:2" ht="12.75">
      <c r="A11" t="s">
        <v>158</v>
      </c>
      <c r="B11" s="70">
        <f>B10*B9</f>
        <v>640</v>
      </c>
    </row>
    <row r="12" ht="13.5" thickBot="1"/>
    <row r="13" spans="1:6" ht="12.75">
      <c r="A13" s="76" t="s">
        <v>154</v>
      </c>
      <c r="B13" s="79" t="s">
        <v>149</v>
      </c>
      <c r="C13" s="77" t="s">
        <v>150</v>
      </c>
      <c r="D13" s="82" t="s">
        <v>151</v>
      </c>
      <c r="E13" s="79" t="s">
        <v>161</v>
      </c>
      <c r="F13" s="78"/>
    </row>
    <row r="14" spans="1:6" ht="12.75">
      <c r="A14" s="72">
        <f>B10</f>
        <v>32</v>
      </c>
      <c r="B14" s="83">
        <v>1</v>
      </c>
      <c r="C14" s="73">
        <f>$B$11/B10*0.025</f>
        <v>0.5</v>
      </c>
      <c r="D14" s="84">
        <f>C14*2</f>
        <v>1</v>
      </c>
      <c r="E14" s="80">
        <f>0</f>
        <v>0</v>
      </c>
      <c r="F14" s="9" t="s">
        <v>157</v>
      </c>
    </row>
    <row r="15" spans="1:6" ht="12.75">
      <c r="A15" s="72">
        <v>28</v>
      </c>
      <c r="B15" s="83">
        <v>2</v>
      </c>
      <c r="C15" s="73">
        <f>IF(A15="DOUBLE",C14*2,$B$11/A15*0.025)</f>
        <v>0.5714285714285715</v>
      </c>
      <c r="D15" s="84">
        <f aca="true" t="shared" si="0" ref="D15:D29">C15*2</f>
        <v>1.142857142857143</v>
      </c>
      <c r="E15" s="80">
        <f>$B$7*(B15-1)</f>
        <v>30</v>
      </c>
      <c r="F15" s="9" t="s">
        <v>157</v>
      </c>
    </row>
    <row r="16" spans="1:6" ht="12.75">
      <c r="A16" s="72">
        <v>24</v>
      </c>
      <c r="B16" s="83">
        <v>3</v>
      </c>
      <c r="C16" s="73">
        <f aca="true" t="shared" si="1" ref="C16:C28">IF(A16="DOUBLE",C15*2,$B$11/A16*0.025)</f>
        <v>0.6666666666666667</v>
      </c>
      <c r="D16" s="84">
        <f t="shared" si="0"/>
        <v>1.3333333333333335</v>
      </c>
      <c r="E16" s="80">
        <f aca="true" t="shared" si="2" ref="E16:E29">$B$7*(B16-1)</f>
        <v>60</v>
      </c>
      <c r="F16" s="9" t="s">
        <v>157</v>
      </c>
    </row>
    <row r="17" spans="1:6" ht="12.75">
      <c r="A17" s="72">
        <v>20</v>
      </c>
      <c r="B17" s="83">
        <v>4</v>
      </c>
      <c r="C17" s="73">
        <f t="shared" si="1"/>
        <v>0.8</v>
      </c>
      <c r="D17" s="84">
        <f t="shared" si="0"/>
        <v>1.6</v>
      </c>
      <c r="E17" s="80">
        <f t="shared" si="2"/>
        <v>90</v>
      </c>
      <c r="F17" s="9" t="s">
        <v>157</v>
      </c>
    </row>
    <row r="18" spans="1:6" ht="12.75">
      <c r="A18" s="72">
        <v>16</v>
      </c>
      <c r="B18" s="83">
        <v>5</v>
      </c>
      <c r="C18" s="73">
        <f t="shared" si="1"/>
        <v>1</v>
      </c>
      <c r="D18" s="84">
        <f t="shared" si="0"/>
        <v>2</v>
      </c>
      <c r="E18" s="80">
        <f t="shared" si="2"/>
        <v>120</v>
      </c>
      <c r="F18" s="9" t="s">
        <v>157</v>
      </c>
    </row>
    <row r="19" spans="1:6" ht="12.75">
      <c r="A19" s="72">
        <v>12</v>
      </c>
      <c r="B19" s="83">
        <v>6</v>
      </c>
      <c r="C19" s="73">
        <f t="shared" si="1"/>
        <v>1.3333333333333335</v>
      </c>
      <c r="D19" s="84">
        <f t="shared" si="0"/>
        <v>2.666666666666667</v>
      </c>
      <c r="E19" s="80">
        <f t="shared" si="2"/>
        <v>150</v>
      </c>
      <c r="F19" s="9" t="s">
        <v>157</v>
      </c>
    </row>
    <row r="20" spans="1:6" ht="12.75">
      <c r="A20" s="72">
        <v>8</v>
      </c>
      <c r="B20" s="83">
        <v>7</v>
      </c>
      <c r="C20" s="73">
        <f t="shared" si="1"/>
        <v>2</v>
      </c>
      <c r="D20" s="84">
        <f t="shared" si="0"/>
        <v>4</v>
      </c>
      <c r="E20" s="80">
        <f t="shared" si="2"/>
        <v>180</v>
      </c>
      <c r="F20" s="9" t="s">
        <v>157</v>
      </c>
    </row>
    <row r="21" spans="1:6" ht="12.75">
      <c r="A21" s="72">
        <v>4</v>
      </c>
      <c r="B21" s="83">
        <v>8</v>
      </c>
      <c r="C21" s="73">
        <f t="shared" si="1"/>
        <v>4</v>
      </c>
      <c r="D21" s="84">
        <f t="shared" si="0"/>
        <v>8</v>
      </c>
      <c r="E21" s="80">
        <f t="shared" si="2"/>
        <v>210</v>
      </c>
      <c r="F21" s="9" t="s">
        <v>157</v>
      </c>
    </row>
    <row r="22" spans="1:6" ht="12.75">
      <c r="A22" s="72">
        <v>2</v>
      </c>
      <c r="B22" s="83">
        <v>9</v>
      </c>
      <c r="C22" s="73">
        <f t="shared" si="1"/>
        <v>8</v>
      </c>
      <c r="D22" s="84">
        <f t="shared" si="0"/>
        <v>16</v>
      </c>
      <c r="E22" s="80">
        <f t="shared" si="2"/>
        <v>240</v>
      </c>
      <c r="F22" s="9" t="s">
        <v>157</v>
      </c>
    </row>
    <row r="23" spans="1:6" ht="12.75">
      <c r="A23" s="72" t="s">
        <v>159</v>
      </c>
      <c r="B23" s="83">
        <v>10</v>
      </c>
      <c r="C23" s="73">
        <f t="shared" si="1"/>
        <v>16</v>
      </c>
      <c r="D23" s="84">
        <f t="shared" si="0"/>
        <v>32</v>
      </c>
      <c r="E23" s="80">
        <f t="shared" si="2"/>
        <v>270</v>
      </c>
      <c r="F23" s="9" t="s">
        <v>157</v>
      </c>
    </row>
    <row r="24" spans="1:6" ht="12.75">
      <c r="A24" s="72" t="s">
        <v>159</v>
      </c>
      <c r="B24" s="83">
        <v>11</v>
      </c>
      <c r="C24" s="73">
        <f t="shared" si="1"/>
        <v>32</v>
      </c>
      <c r="D24" s="84">
        <f t="shared" si="0"/>
        <v>64</v>
      </c>
      <c r="E24" s="80">
        <f t="shared" si="2"/>
        <v>300</v>
      </c>
      <c r="F24" s="9" t="s">
        <v>157</v>
      </c>
    </row>
    <row r="25" spans="1:6" ht="12.75">
      <c r="A25" s="72" t="s">
        <v>159</v>
      </c>
      <c r="B25" s="83">
        <v>12</v>
      </c>
      <c r="C25" s="73">
        <f t="shared" si="1"/>
        <v>64</v>
      </c>
      <c r="D25" s="84">
        <f t="shared" si="0"/>
        <v>128</v>
      </c>
      <c r="E25" s="80">
        <f t="shared" si="2"/>
        <v>330</v>
      </c>
      <c r="F25" s="9" t="s">
        <v>157</v>
      </c>
    </row>
    <row r="26" spans="1:6" ht="12.75">
      <c r="A26" s="72" t="s">
        <v>159</v>
      </c>
      <c r="B26" s="83">
        <v>13</v>
      </c>
      <c r="C26" s="73">
        <f t="shared" si="1"/>
        <v>128</v>
      </c>
      <c r="D26" s="84">
        <f t="shared" si="0"/>
        <v>256</v>
      </c>
      <c r="E26" s="80">
        <f t="shared" si="2"/>
        <v>360</v>
      </c>
      <c r="F26" s="9" t="s">
        <v>157</v>
      </c>
    </row>
    <row r="27" spans="1:6" ht="12.75">
      <c r="A27" s="72" t="s">
        <v>159</v>
      </c>
      <c r="B27" s="83">
        <v>14</v>
      </c>
      <c r="C27" s="73">
        <f t="shared" si="1"/>
        <v>256</v>
      </c>
      <c r="D27" s="84">
        <f t="shared" si="0"/>
        <v>512</v>
      </c>
      <c r="E27" s="80">
        <f t="shared" si="2"/>
        <v>390</v>
      </c>
      <c r="F27" s="9" t="s">
        <v>157</v>
      </c>
    </row>
    <row r="28" spans="1:6" ht="12.75">
      <c r="A28" s="72" t="s">
        <v>159</v>
      </c>
      <c r="B28" s="83">
        <v>15</v>
      </c>
      <c r="C28" s="73">
        <f t="shared" si="1"/>
        <v>512</v>
      </c>
      <c r="D28" s="84">
        <f t="shared" si="0"/>
        <v>1024</v>
      </c>
      <c r="E28" s="80">
        <f t="shared" si="2"/>
        <v>420</v>
      </c>
      <c r="F28" s="9" t="s">
        <v>157</v>
      </c>
    </row>
    <row r="29" spans="1:6" ht="13.5" thickBot="1">
      <c r="A29" s="74" t="s">
        <v>159</v>
      </c>
      <c r="B29" s="85">
        <v>16</v>
      </c>
      <c r="C29" s="75">
        <f>IF(A29="DOUBLE",C28*2,$B$11/A29*0.025)</f>
        <v>1024</v>
      </c>
      <c r="D29" s="86">
        <f t="shared" si="0"/>
        <v>2048</v>
      </c>
      <c r="E29" s="81">
        <f t="shared" si="2"/>
        <v>450</v>
      </c>
      <c r="F29" s="11" t="s">
        <v>157</v>
      </c>
    </row>
    <row r="30" spans="1:4" ht="12.75">
      <c r="A30" s="67"/>
      <c r="C30" s="22"/>
      <c r="D30" s="22"/>
    </row>
    <row r="31" spans="1:4" ht="12.75">
      <c r="A31" s="67"/>
      <c r="C31" s="22"/>
      <c r="D31" s="22"/>
    </row>
    <row r="32" spans="1:4" ht="12.75">
      <c r="A32" s="67"/>
      <c r="C32" s="22"/>
      <c r="D32" s="22"/>
    </row>
    <row r="33" spans="1:4" ht="12.75">
      <c r="A33" s="67"/>
      <c r="C33" s="22"/>
      <c r="D33" s="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E1:E90"/>
  <sheetViews>
    <sheetView zoomScale="25" zoomScaleNormal="25" workbookViewId="0" topLeftCell="A1">
      <selection activeCell="A1" sqref="A1:I30"/>
    </sheetView>
  </sheetViews>
  <sheetFormatPr defaultColWidth="9.140625" defaultRowHeight="73.5" customHeight="1"/>
  <cols>
    <col min="5" max="5" width="9.140625" style="55" customWidth="1"/>
  </cols>
  <sheetData>
    <row r="1" ht="73.5" customHeight="1">
      <c r="E1" s="55" t="str">
        <f>'Tournament Basics'!F1</f>
        <v>David Maybury</v>
      </c>
    </row>
    <row r="2" ht="73.5" customHeight="1">
      <c r="E2" s="55" t="str">
        <f>'Tournament Basics'!F2</f>
        <v>Dave Maybury</v>
      </c>
    </row>
    <row r="3" ht="73.5" customHeight="1">
      <c r="E3" s="55" t="str">
        <f>'Tournament Basics'!F3</f>
        <v>Davie Maybury</v>
      </c>
    </row>
    <row r="4" ht="73.5" customHeight="1">
      <c r="E4" s="55" t="str">
        <f>'Tournament Basics'!F4</f>
        <v>Davy Maybury</v>
      </c>
    </row>
    <row r="5" ht="73.5" customHeight="1">
      <c r="E5" s="55" t="str">
        <f>'Tournament Basics'!F5</f>
        <v>David C. Maybury</v>
      </c>
    </row>
    <row r="6" ht="73.5" customHeight="1">
      <c r="E6" s="55" t="str">
        <f>'Tournament Basics'!F6</f>
        <v>Dave C. Maybury</v>
      </c>
    </row>
    <row r="7" ht="73.5" customHeight="1">
      <c r="E7" s="55" t="str">
        <f>'Tournament Basics'!F7</f>
        <v>Davie C. Maybury</v>
      </c>
    </row>
    <row r="8" ht="73.5" customHeight="1">
      <c r="E8" s="55" t="str">
        <f>'Tournament Basics'!F8</f>
        <v>Davy C. Maybury</v>
      </c>
    </row>
    <row r="9" ht="73.5" customHeight="1">
      <c r="E9" s="55" t="str">
        <f>'Tournament Basics'!F9</f>
        <v>D. C. Maybury</v>
      </c>
    </row>
    <row r="10" ht="73.5" customHeight="1">
      <c r="E10" s="55" t="str">
        <f>'Tournament Basics'!F10</f>
        <v>D. Craig Maybury</v>
      </c>
    </row>
    <row r="11" ht="73.5" customHeight="1">
      <c r="E11" s="55" t="str">
        <f>'Tournament Basics'!F11</f>
        <v>David Craig Maybury</v>
      </c>
    </row>
    <row r="12" ht="73.5" customHeight="1">
      <c r="E12" s="55" t="str">
        <f>'Tournament Basics'!F12</f>
        <v>Dave Craig Maybury</v>
      </c>
    </row>
    <row r="13" ht="73.5" customHeight="1">
      <c r="E13" s="55" t="str">
        <f>'Tournament Basics'!F13</f>
        <v>Davie Craig Maybury</v>
      </c>
    </row>
    <row r="14" ht="73.5" customHeight="1">
      <c r="E14" s="55" t="str">
        <f>'Tournament Basics'!F14</f>
        <v>Davy Craig Maybury</v>
      </c>
    </row>
    <row r="15" ht="73.5" customHeight="1">
      <c r="E15" s="55" t="str">
        <f>'Tournament Basics'!F15</f>
        <v>Craig Maybury</v>
      </c>
    </row>
    <row r="16" ht="73.5" customHeight="1">
      <c r="E16" s="55">
        <f>'Tournament Basics'!F16</f>
        <v>0</v>
      </c>
    </row>
    <row r="17" ht="73.5" customHeight="1">
      <c r="E17" s="55">
        <f>'Tournament Basics'!F17</f>
        <v>0</v>
      </c>
    </row>
    <row r="18" ht="73.5" customHeight="1">
      <c r="E18" s="55">
        <f>'Tournament Basics'!F18</f>
        <v>0</v>
      </c>
    </row>
    <row r="19" ht="73.5" customHeight="1">
      <c r="E19" s="55">
        <f>'Tournament Basics'!F19</f>
        <v>0</v>
      </c>
    </row>
    <row r="20" ht="73.5" customHeight="1">
      <c r="E20" s="55">
        <f>'Tournament Basics'!F20</f>
        <v>0</v>
      </c>
    </row>
    <row r="21" ht="73.5" customHeight="1">
      <c r="E21" s="55">
        <f>'Tournament Basics'!F21</f>
        <v>0</v>
      </c>
    </row>
    <row r="22" ht="73.5" customHeight="1">
      <c r="E22" s="55">
        <f>'Tournament Basics'!F22</f>
        <v>0</v>
      </c>
    </row>
    <row r="23" ht="73.5" customHeight="1">
      <c r="E23" s="55">
        <f>'Tournament Basics'!F23</f>
        <v>0</v>
      </c>
    </row>
    <row r="24" ht="73.5" customHeight="1">
      <c r="E24" s="55">
        <f>'Tournament Basics'!F24</f>
        <v>0</v>
      </c>
    </row>
    <row r="25" ht="73.5" customHeight="1">
      <c r="E25" s="55">
        <f>'Tournament Basics'!F25</f>
        <v>0</v>
      </c>
    </row>
    <row r="26" ht="73.5" customHeight="1">
      <c r="E26" s="55">
        <f>'Tournament Basics'!F26</f>
        <v>0</v>
      </c>
    </row>
    <row r="27" ht="73.5" customHeight="1">
      <c r="E27" s="55">
        <f>'Tournament Basics'!F27</f>
        <v>0</v>
      </c>
    </row>
    <row r="28" ht="73.5" customHeight="1">
      <c r="E28" s="55">
        <f>'Tournament Basics'!F28</f>
        <v>0</v>
      </c>
    </row>
    <row r="29" ht="73.5" customHeight="1">
      <c r="E29" s="55">
        <f>'Tournament Basics'!F29</f>
        <v>0</v>
      </c>
    </row>
    <row r="30" ht="73.5" customHeight="1">
      <c r="E30" s="55">
        <f>'Tournament Basics'!F30</f>
        <v>0</v>
      </c>
    </row>
    <row r="31" ht="73.5" customHeight="1">
      <c r="E31" s="55">
        <f>'Tournament Basics'!F31</f>
        <v>0</v>
      </c>
    </row>
    <row r="32" ht="73.5" customHeight="1">
      <c r="E32" s="55">
        <f>'Tournament Basics'!F32</f>
        <v>0</v>
      </c>
    </row>
    <row r="33" ht="73.5" customHeight="1">
      <c r="E33" s="55">
        <f>'Tournament Basics'!F33</f>
        <v>0</v>
      </c>
    </row>
    <row r="34" ht="73.5" customHeight="1">
      <c r="E34" s="55">
        <f>'Tournament Basics'!F34</f>
        <v>0</v>
      </c>
    </row>
    <row r="35" ht="73.5" customHeight="1">
      <c r="E35" s="55">
        <f>'Tournament Basics'!F35</f>
        <v>0</v>
      </c>
    </row>
    <row r="36" ht="73.5" customHeight="1">
      <c r="E36" s="55">
        <f>'Tournament Basics'!F36</f>
        <v>0</v>
      </c>
    </row>
    <row r="37" ht="73.5" customHeight="1">
      <c r="E37" s="55">
        <f>'Tournament Basics'!F37</f>
        <v>0</v>
      </c>
    </row>
    <row r="38" ht="73.5" customHeight="1">
      <c r="E38" s="55">
        <f>'Tournament Basics'!F38</f>
        <v>0</v>
      </c>
    </row>
    <row r="39" ht="73.5" customHeight="1">
      <c r="E39" s="55">
        <f>'Tournament Basics'!F39</f>
        <v>0</v>
      </c>
    </row>
    <row r="40" ht="73.5" customHeight="1">
      <c r="E40" s="55">
        <f>'Tournament Basics'!F40</f>
        <v>0</v>
      </c>
    </row>
    <row r="41" ht="73.5" customHeight="1">
      <c r="E41" s="55">
        <f>'Tournament Basics'!F41</f>
        <v>0</v>
      </c>
    </row>
    <row r="42" ht="73.5" customHeight="1">
      <c r="E42" s="55">
        <f>'Tournament Basics'!F42</f>
        <v>0</v>
      </c>
    </row>
    <row r="43" ht="73.5" customHeight="1">
      <c r="E43" s="55">
        <f>'Tournament Basics'!F43</f>
        <v>0</v>
      </c>
    </row>
    <row r="44" ht="73.5" customHeight="1">
      <c r="E44" s="55">
        <f>'Tournament Basics'!F44</f>
        <v>0</v>
      </c>
    </row>
    <row r="45" ht="73.5" customHeight="1">
      <c r="E45" s="55">
        <f>'Tournament Basics'!F45</f>
        <v>0</v>
      </c>
    </row>
    <row r="46" ht="73.5" customHeight="1">
      <c r="E46" s="55">
        <f>'Tournament Basics'!F46</f>
        <v>0</v>
      </c>
    </row>
    <row r="47" ht="73.5" customHeight="1">
      <c r="E47" s="55">
        <f>'Tournament Basics'!F47</f>
        <v>0</v>
      </c>
    </row>
    <row r="48" ht="73.5" customHeight="1">
      <c r="E48" s="55">
        <f>'Tournament Basics'!F48</f>
        <v>0</v>
      </c>
    </row>
    <row r="49" ht="73.5" customHeight="1">
      <c r="E49" s="55">
        <f>'Tournament Basics'!F49</f>
        <v>0</v>
      </c>
    </row>
    <row r="50" ht="73.5" customHeight="1">
      <c r="E50" s="55">
        <f>'Tournament Basics'!F50</f>
        <v>0</v>
      </c>
    </row>
    <row r="51" ht="73.5" customHeight="1">
      <c r="E51" s="55">
        <f>'Tournament Basics'!F51</f>
        <v>0</v>
      </c>
    </row>
    <row r="52" ht="73.5" customHeight="1">
      <c r="E52" s="55">
        <f>'Tournament Basics'!F52</f>
        <v>0</v>
      </c>
    </row>
    <row r="53" ht="73.5" customHeight="1">
      <c r="E53" s="55">
        <f>'Tournament Basics'!F53</f>
        <v>0</v>
      </c>
    </row>
    <row r="54" ht="73.5" customHeight="1">
      <c r="E54" s="55">
        <f>'Tournament Basics'!F54</f>
        <v>0</v>
      </c>
    </row>
    <row r="55" ht="73.5" customHeight="1">
      <c r="E55" s="55">
        <f>'Tournament Basics'!F55</f>
        <v>0</v>
      </c>
    </row>
    <row r="56" ht="73.5" customHeight="1">
      <c r="E56" s="55">
        <f>'Tournament Basics'!F56</f>
        <v>0</v>
      </c>
    </row>
    <row r="57" ht="73.5" customHeight="1">
      <c r="E57" s="55">
        <f>'Tournament Basics'!F57</f>
        <v>0</v>
      </c>
    </row>
    <row r="58" ht="73.5" customHeight="1">
      <c r="E58" s="55">
        <f>'Tournament Basics'!F58</f>
        <v>0</v>
      </c>
    </row>
    <row r="59" ht="73.5" customHeight="1">
      <c r="E59" s="55">
        <f>'Tournament Basics'!F59</f>
        <v>0</v>
      </c>
    </row>
    <row r="60" ht="73.5" customHeight="1">
      <c r="E60" s="55">
        <f>'Tournament Basics'!F60</f>
        <v>0</v>
      </c>
    </row>
    <row r="61" ht="73.5" customHeight="1">
      <c r="E61" s="55">
        <f>'Tournament Basics'!F61</f>
        <v>0</v>
      </c>
    </row>
    <row r="62" ht="73.5" customHeight="1">
      <c r="E62" s="55">
        <f>'Tournament Basics'!F62</f>
        <v>0</v>
      </c>
    </row>
    <row r="63" ht="73.5" customHeight="1">
      <c r="E63" s="55">
        <f>'Tournament Basics'!F63</f>
        <v>0</v>
      </c>
    </row>
    <row r="64" ht="73.5" customHeight="1">
      <c r="E64" s="55">
        <f>'Tournament Basics'!F64</f>
        <v>0</v>
      </c>
    </row>
    <row r="65" ht="73.5" customHeight="1">
      <c r="E65" s="55">
        <f>'Tournament Basics'!F65</f>
        <v>0</v>
      </c>
    </row>
    <row r="66" ht="73.5" customHeight="1">
      <c r="E66" s="55">
        <f>'Tournament Basics'!F66</f>
        <v>0</v>
      </c>
    </row>
    <row r="67" ht="73.5" customHeight="1">
      <c r="E67" s="55">
        <f>'Tournament Basics'!F67</f>
        <v>0</v>
      </c>
    </row>
    <row r="68" ht="73.5" customHeight="1">
      <c r="E68" s="55">
        <f>'Tournament Basics'!F68</f>
        <v>0</v>
      </c>
    </row>
    <row r="69" ht="73.5" customHeight="1">
      <c r="E69" s="55">
        <f>'Tournament Basics'!F69</f>
        <v>0</v>
      </c>
    </row>
    <row r="70" ht="73.5" customHeight="1">
      <c r="E70" s="55">
        <f>'Tournament Basics'!F70</f>
        <v>0</v>
      </c>
    </row>
    <row r="71" ht="73.5" customHeight="1">
      <c r="E71" s="55">
        <f>'Tournament Basics'!F71</f>
        <v>0</v>
      </c>
    </row>
    <row r="72" ht="73.5" customHeight="1">
      <c r="E72" s="55">
        <f>'Tournament Basics'!F72</f>
        <v>0</v>
      </c>
    </row>
    <row r="73" ht="73.5" customHeight="1">
      <c r="E73" s="55">
        <f>'Tournament Basics'!F73</f>
        <v>0</v>
      </c>
    </row>
    <row r="74" ht="73.5" customHeight="1">
      <c r="E74" s="55">
        <f>'Tournament Basics'!F74</f>
        <v>0</v>
      </c>
    </row>
    <row r="75" ht="73.5" customHeight="1">
      <c r="E75" s="55">
        <f>'Tournament Basics'!F75</f>
        <v>0</v>
      </c>
    </row>
    <row r="76" ht="73.5" customHeight="1">
      <c r="E76" s="55">
        <f>'Tournament Basics'!F76</f>
        <v>0</v>
      </c>
    </row>
    <row r="77" ht="73.5" customHeight="1">
      <c r="E77" s="55">
        <f>'Tournament Basics'!F77</f>
        <v>0</v>
      </c>
    </row>
    <row r="78" ht="73.5" customHeight="1">
      <c r="E78" s="55">
        <f>'Tournament Basics'!F78</f>
        <v>0</v>
      </c>
    </row>
    <row r="79" ht="73.5" customHeight="1">
      <c r="E79" s="55">
        <f>'Tournament Basics'!F79</f>
        <v>0</v>
      </c>
    </row>
    <row r="80" ht="73.5" customHeight="1">
      <c r="E80" s="55">
        <f>'Tournament Basics'!F80</f>
        <v>0</v>
      </c>
    </row>
    <row r="81" ht="73.5" customHeight="1">
      <c r="E81" s="55">
        <f>'Tournament Basics'!F81</f>
        <v>0</v>
      </c>
    </row>
    <row r="82" ht="73.5" customHeight="1">
      <c r="E82" s="55">
        <f>'Tournament Basics'!F82</f>
        <v>0</v>
      </c>
    </row>
    <row r="83" ht="73.5" customHeight="1">
      <c r="E83" s="55">
        <f>'Tournament Basics'!F83</f>
        <v>0</v>
      </c>
    </row>
    <row r="84" ht="73.5" customHeight="1">
      <c r="E84" s="55">
        <f>'Tournament Basics'!F84</f>
        <v>0</v>
      </c>
    </row>
    <row r="85" ht="73.5" customHeight="1">
      <c r="E85" s="55">
        <f>'Tournament Basics'!F85</f>
        <v>0</v>
      </c>
    </row>
    <row r="86" ht="73.5" customHeight="1">
      <c r="E86" s="55">
        <f>'Tournament Basics'!F86</f>
        <v>0</v>
      </c>
    </row>
    <row r="87" ht="73.5" customHeight="1">
      <c r="E87" s="55">
        <f>'Tournament Basics'!F87</f>
        <v>0</v>
      </c>
    </row>
    <row r="88" ht="73.5" customHeight="1">
      <c r="E88" s="55">
        <f>'Tournament Basics'!F88</f>
        <v>0</v>
      </c>
    </row>
    <row r="89" ht="73.5" customHeight="1">
      <c r="E89" s="55">
        <f>'Tournament Basics'!F89</f>
        <v>0</v>
      </c>
    </row>
    <row r="90" ht="73.5" customHeight="1">
      <c r="E90" s="55">
        <f>'Tournament Basics'!F90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Technology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STL</dc:creator>
  <cp:keywords/>
  <dc:description/>
  <cp:lastModifiedBy> </cp:lastModifiedBy>
  <cp:lastPrinted>2004-03-13T15:26:05Z</cp:lastPrinted>
  <dcterms:created xsi:type="dcterms:W3CDTF">2004-01-12T22:18:50Z</dcterms:created>
  <dcterms:modified xsi:type="dcterms:W3CDTF">2004-05-16T19:21:28Z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