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780" windowWidth="13065" windowHeight="10455" activeTab="0"/>
  </bookViews>
  <sheets>
    <sheet name="Intro and Instructions" sheetId="1" r:id="rId1"/>
    <sheet name="Tournament Basics" sheetId="2" r:id="rId2"/>
    <sheet name="Time Estimator" sheetId="3" r:id="rId3"/>
    <sheet name="Blind Estimator" sheetId="4" r:id="rId4"/>
    <sheet name="Prize Calculator" sheetId="5" r:id="rId5"/>
    <sheet name="Table Info Sheet" sheetId="6" r:id="rId6"/>
    <sheet name="HPT" sheetId="7" r:id="rId7"/>
  </sheets>
  <definedNames/>
  <calcPr fullCalcOnLoad="1"/>
</workbook>
</file>

<file path=xl/sharedStrings.xml><?xml version="1.0" encoding="utf-8"?>
<sst xmlns="http://schemas.openxmlformats.org/spreadsheetml/2006/main" count="281" uniqueCount="202">
  <si>
    <t>Round of</t>
  </si>
  <si>
    <t>BI paid to each player</t>
  </si>
  <si>
    <t>Total BI paid out</t>
  </si>
  <si>
    <t>Prize Per Round</t>
  </si>
  <si>
    <t>Total Winnings</t>
  </si>
  <si>
    <t>Buy-in (BI):</t>
  </si>
  <si>
    <t>Heads-up Prize Calculator</t>
  </si>
  <si>
    <t># of Players</t>
  </si>
  <si>
    <t>Group Size</t>
  </si>
  <si>
    <t># of Groups</t>
  </si>
  <si>
    <t># of Games per group</t>
  </si>
  <si>
    <t>Total # of Games</t>
  </si>
  <si>
    <t>mins</t>
  </si>
  <si>
    <t>players</t>
  </si>
  <si>
    <t>matches</t>
  </si>
  <si>
    <t>groups</t>
  </si>
  <si>
    <t>games</t>
  </si>
  <si>
    <t>hours</t>
  </si>
  <si>
    <t>Preliminary Time Needed</t>
  </si>
  <si>
    <t># Advancing out of Prelim</t>
  </si>
  <si>
    <t>Elimination Time Needed</t>
  </si>
  <si>
    <t>Total Time Needed</t>
  </si>
  <si>
    <t>Time Estimator (assumes Championship is best-of-three and goes to three)</t>
  </si>
  <si>
    <t>mins or</t>
  </si>
  <si>
    <t>A</t>
  </si>
  <si>
    <t>B</t>
  </si>
  <si>
    <t>C</t>
  </si>
  <si>
    <t>D</t>
  </si>
  <si>
    <t>E</t>
  </si>
  <si>
    <t>6-man Group</t>
  </si>
  <si>
    <t>5-man Group</t>
  </si>
  <si>
    <t>OUT</t>
  </si>
  <si>
    <t>7-man Group</t>
  </si>
  <si>
    <t>G</t>
  </si>
  <si>
    <t>F</t>
  </si>
  <si>
    <t>Table Space</t>
  </si>
  <si>
    <t>Possible Simult. Games</t>
  </si>
  <si>
    <t xml:space="preserve">Est. Time Per Match </t>
  </si>
  <si>
    <t>Match 1</t>
  </si>
  <si>
    <t>Match 2</t>
  </si>
  <si>
    <t>Round #</t>
  </si>
  <si>
    <t>Match 3</t>
  </si>
  <si>
    <t>A vs. B</t>
  </si>
  <si>
    <t>A vs. C</t>
  </si>
  <si>
    <t>A vs. D</t>
  </si>
  <si>
    <t>A vs. E</t>
  </si>
  <si>
    <t>A vs. F</t>
  </si>
  <si>
    <t>A vs. G</t>
  </si>
  <si>
    <t>B vs. C</t>
  </si>
  <si>
    <t>C vs. D</t>
  </si>
  <si>
    <t>B vs. D</t>
  </si>
  <si>
    <t>B vs. F</t>
  </si>
  <si>
    <t>B vs. G</t>
  </si>
  <si>
    <t>B vs. E</t>
  </si>
  <si>
    <t>C vs. E</t>
  </si>
  <si>
    <t>D vs. E</t>
  </si>
  <si>
    <t>E vs. F</t>
  </si>
  <si>
    <t>E vs. G</t>
  </si>
  <si>
    <t>C vs. G</t>
  </si>
  <si>
    <t>C vs. F</t>
  </si>
  <si>
    <t>D vs. G</t>
  </si>
  <si>
    <t>D vs. F</t>
  </si>
  <si>
    <t>F vs. G</t>
  </si>
  <si>
    <t>Player Name</t>
  </si>
  <si>
    <t>Wins</t>
  </si>
  <si>
    <t>Losses</t>
  </si>
  <si>
    <t>Match Order</t>
  </si>
  <si>
    <t>Score Sheet</t>
  </si>
  <si>
    <t>GROUP _________________</t>
  </si>
  <si>
    <t>Blind Schedule</t>
  </si>
  <si>
    <t>Round</t>
  </si>
  <si>
    <t>SB</t>
  </si>
  <si>
    <t>BB</t>
  </si>
  <si>
    <t>Time</t>
  </si>
  <si>
    <t>Blind Estimator</t>
  </si>
  <si>
    <t>Introduction</t>
  </si>
  <si>
    <t>Instructions</t>
  </si>
  <si>
    <t>I have set this up for the power users, so no cells have been locked or protected. I use the convention below:</t>
  </si>
  <si>
    <t>Yellow Cells</t>
  </si>
  <si>
    <t>These cells are pulled from another sheet, and you probably don't want to change them.</t>
  </si>
  <si>
    <t>Green Cells</t>
  </si>
  <si>
    <t>Enter data in these cells.</t>
  </si>
  <si>
    <t>Blue Cells</t>
  </si>
  <si>
    <t>Value is pulled from another sheet by default, but you typically will want to change this value.</t>
  </si>
  <si>
    <t>White Cells</t>
  </si>
  <si>
    <t>Calculated values.</t>
  </si>
  <si>
    <t>I try to put a few instructions on each page of the sheet to help you along, but they should be straightfoward.</t>
  </si>
  <si>
    <t>To plan a tournament:</t>
  </si>
  <si>
    <t>Go to the "Tournament Basics" page. Enter in your buy-in, # of players, and the names of the players in your tournament.</t>
  </si>
  <si>
    <t xml:space="preserve">This is a Spreadsheet for handling a lot of World Cup-Style Heads Up tournament planning. This is the work of David Maybury, </t>
  </si>
  <si>
    <t xml:space="preserve">who can be found at david.c.maybury@gmail.com, and who is writing this.  </t>
  </si>
  <si>
    <t>This version distributed by homepokertourney.com with the author's permission.</t>
  </si>
  <si>
    <t>Unlike my previous endeavor, this is designed to just handle the planning of the tournament. There are a host of random-draw</t>
  </si>
  <si>
    <t>seating programs out there (Corey Cooper's The Tournament Director is my favorite) so I am not going to duplicate that here,</t>
  </si>
  <si>
    <t xml:space="preserve">though my other spreadsheet will handle that. This way, this spreadsheet can be macro-free. </t>
  </si>
  <si>
    <t xml:space="preserve">This sheet will allow you to estimate, with reasonable accuracy, how long your tournament </t>
  </si>
  <si>
    <t xml:space="preserve">will take to run. It will take into account that you can be limited by the space available OR the </t>
  </si>
  <si>
    <t>number and size of groups (e.g. if you have three groups of seven, you can only have nine matches</t>
  </si>
  <si>
    <t>at once, even if you have sixty places to play). If you are planning on having byes in your bracket</t>
  </si>
  <si>
    <t xml:space="preserve">(i.e. you have a # advancing out of prelim that is not a power of 2) it will assume that your bye add </t>
  </si>
  <si>
    <t>no more than one round.</t>
  </si>
  <si>
    <t xml:space="preserve">This sheet lets you plan your prizes. In a bracket-style tournament prizes are awarded when you </t>
  </si>
  <si>
    <t>reach a particular level in the tournament. This will let you decide how much to pay out each level.</t>
  </si>
  <si>
    <t>It assumed that all money collected goes into the prize pool, so please do not include any holdbacks</t>
  </si>
  <si>
    <t>Tournament Basics</t>
  </si>
  <si>
    <t>Player names</t>
  </si>
  <si>
    <t>David Maybury</t>
  </si>
  <si>
    <t>Type in your Basic Information here</t>
  </si>
  <si>
    <t>Dave Maybury</t>
  </si>
  <si>
    <t>Davie Maybury</t>
  </si>
  <si>
    <t>Convention:</t>
  </si>
  <si>
    <t>Davy Maybury</t>
  </si>
  <si>
    <t>Enter Data in GREEN cells only</t>
  </si>
  <si>
    <t>David C. Maybury</t>
  </si>
  <si>
    <t>Dave C. Maybury</t>
  </si>
  <si>
    <t># of entries:</t>
  </si>
  <si>
    <t>Davie C. Maybury</t>
  </si>
  <si>
    <t>Buy-in:</t>
  </si>
  <si>
    <t>Davy C. Maybury</t>
  </si>
  <si>
    <t>D. C. Maybury</t>
  </si>
  <si>
    <t>D. Craig Maybury</t>
  </si>
  <si>
    <t>David Craig Maybury</t>
  </si>
  <si>
    <t>Dave Craig Maybury</t>
  </si>
  <si>
    <t>Davie Craig Maybury</t>
  </si>
  <si>
    <t>Davy Craig Maybury</t>
  </si>
  <si>
    <t>Craig Maybury</t>
  </si>
  <si>
    <t>(prize pool contirbution only)</t>
  </si>
  <si>
    <t># of Entries</t>
  </si>
  <si>
    <t>in the buy-in line. Notice that first place is assumed to be whatever remains from the previous rounds.</t>
  </si>
  <si>
    <t>Starting Chips</t>
  </si>
  <si>
    <t>Smallest Chip Value</t>
  </si>
  <si>
    <t>(number is from Tournament Basics)</t>
  </si>
  <si>
    <t>(number is from Time Estimator)</t>
  </si>
  <si>
    <t>Est. Match Time</t>
  </si>
  <si>
    <t>Blind Round Length</t>
  </si>
  <si>
    <t>Rounds wanted</t>
  </si>
  <si>
    <t>Assumed ending BB</t>
  </si>
  <si>
    <t>Drop-Dead BB</t>
  </si>
  <si>
    <t>This is a tool to estimate your blind schedule. Given the fast pace of heads-up matches, I am only allowing</t>
  </si>
  <si>
    <t xml:space="preserve">blinds through and imagine playing them. The numbers from this sheet are automatically transferred to the </t>
  </si>
  <si>
    <t>Table Info sheet.</t>
  </si>
  <si>
    <r>
      <t>I personally believe that the best blind schedule is as linear as possible, and this sheet reflects that.</t>
    </r>
    <r>
      <rPr>
        <b/>
        <sz val="10"/>
        <rFont val="Arial"/>
        <family val="2"/>
      </rPr>
      <t xml:space="preserve"> I would </t>
    </r>
  </si>
  <si>
    <r>
      <t>NEVER recommend that anyone just blindly take what the computer tells them.</t>
    </r>
    <r>
      <rPr>
        <sz val="10"/>
        <rFont val="Arial"/>
        <family val="0"/>
      </rPr>
      <t xml:space="preserve"> You should always think your </t>
    </r>
  </si>
  <si>
    <t>Notes:</t>
  </si>
  <si>
    <t>Players are responsible for keeping score within their group.</t>
  </si>
  <si>
    <t>A tie between two players will be broken by the result of their heads-up match.</t>
  </si>
  <si>
    <t>A tie between more than two players will be broken by a SNG between all involved players</t>
  </si>
  <si>
    <t>using the same blind schedule, but starting with half the chips.</t>
  </si>
  <si>
    <t>Payout Schedule</t>
  </si>
  <si>
    <t>Highest level reached</t>
  </si>
  <si>
    <t>Prize</t>
  </si>
  <si>
    <t>Round of 64</t>
  </si>
  <si>
    <t>Round of 32</t>
  </si>
  <si>
    <t>Round of 16</t>
  </si>
  <si>
    <t>Round of 8</t>
  </si>
  <si>
    <t>Round of 4 (semis)</t>
  </si>
  <si>
    <t>Round of 2 (finals)</t>
  </si>
  <si>
    <t>Champion</t>
  </si>
  <si>
    <t>for ten rounds right now. From my experience, 10 min rounds give a pretty good amount of play heads-up.</t>
  </si>
  <si>
    <t>All the formulae will "drag down" fine, if you want more rounds.  I would like to make a note to the user here:</t>
  </si>
  <si>
    <t>Go to the "Time Estimator" page, and figure out your group size and match length requirements.</t>
  </si>
  <si>
    <t>Go to the "Blind Estimator" page and work out a blind schedule.</t>
  </si>
  <si>
    <t>Go to the "Prize Calculator" page and determine your payout structure</t>
  </si>
  <si>
    <t>Go to the "Table Info" sheet and print off one for each table.</t>
  </si>
  <si>
    <t>Get your friends over and have a great tournament!</t>
  </si>
  <si>
    <t>david.c.maybury@gmail.com</t>
  </si>
  <si>
    <t>If you have any other fuctions you would like added, please feel free to email me. I happy to make any changes to improve this sheet.</t>
  </si>
  <si>
    <t>&gt; Nutn,</t>
  </si>
  <si>
    <t xml:space="preserve">&gt; </t>
  </si>
  <si>
    <t>&gt; I just ran my first full-on of a new format for a heads-up tournament this</t>
  </si>
  <si>
    <t>&gt; weekend and it wound up being a raging success. The basic idea is a</t>
  </si>
  <si>
    <t>&gt; World-Cup stye bracket, which is a hybrid of the round-robin and standard</t>
  </si>
  <si>
    <t>&gt; elimination bracket.</t>
  </si>
  <si>
    <t>&gt; Short version: The field of (X) players breaks into (Y) groups of (Z)</t>
  </si>
  <si>
    <t>&gt; players. This weekend it was 24 players, and 4 groups of 6. This actually</t>
  </si>
  <si>
    <t>&gt; was pretty much the ideal #, because the groups of six gave everyone a lot</t>
  </si>
  <si>
    <t xml:space="preserve">&gt; of play. Each group of 6 plays a round-robin, and the top 4 from each </t>
  </si>
  <si>
    <t>&gt; group</t>
  </si>
  <si>
    <t>&gt; advance to the 16-man elimination bracket. Because of the way this works,</t>
  </si>
  <si>
    <t>&gt; it's very forgiving about how many people are there and letting you avoid</t>
  </si>
  <si>
    <t xml:space="preserve">&gt; byes. For instance, if I had had 22 or 25, I could have changed the size </t>
  </si>
  <si>
    <t>&gt; of</t>
  </si>
  <si>
    <t>&gt; one or two of the preliminary groups and still gotten to a 16-man bracket.</t>
  </si>
  <si>
    <t>&gt; Anyhow, as a second feature, I let every player carry T1,000 in chips for</t>
  </si>
  <si>
    <t>&gt; every preliminary win into the elimination bracket (to reward high seeds).</t>
  </si>
  <si>
    <t>&gt; Obviously, money then carried forward. Like the NHUPC, I made the final</t>
  </si>
  <si>
    <t>&gt; best-of-three.</t>
  </si>
  <si>
    <t>&gt; Net result: everyone pays one entry fee, got no less than five matches (a</t>
  </si>
  <si>
    <t>&gt; good two-and-half hours of entertainment), and I have a clean 16-man</t>
  </si>
  <si>
    <t>&gt; bracket. Then downside is that I had to use a LOT of timers, because I let</t>
  </si>
  <si>
    <t xml:space="preserve">&gt; every match start as soon as both players were ready. My particular group </t>
  </si>
  <si>
    <t>&gt; players has a lot of dealers and players experienced in self-deal</t>
  </si>
  <si>
    <t>&gt; tournaments, so they managed themselves pretty well.</t>
  </si>
  <si>
    <t>&gt; Now you know me, and I couldn't do something like this without writing a</t>
  </si>
  <si>
    <t xml:space="preserve">&gt; massive spreadsheet to plan it. (it turns out there are a few gotchas in </t>
  </si>
  <si>
    <t>&gt; the</t>
  </si>
  <si>
    <t>&gt; round-robin stuff with the sequence of the matches, making sure everyone</t>
  </si>
  <si>
    <t>&gt; gets their matches in.). Interested in the stuff for your website?</t>
  </si>
  <si>
    <t>&gt; Dave</t>
  </si>
  <si>
    <t xml:space="preserve">This file is brought to you by </t>
  </si>
  <si>
    <t>www.HomePokerTourney.com</t>
  </si>
  <si>
    <t>Advice on how to host a no-limit Texas hold'em poker tournament in your home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</si>
</sst>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u val="single"/>
      <sz val="12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7" xfId="0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44" fontId="0" fillId="0" borderId="36" xfId="17" applyFill="1" applyBorder="1" applyAlignment="1">
      <alignment horizontal="right"/>
    </xf>
    <xf numFmtId="44" fontId="0" fillId="0" borderId="37" xfId="17" applyFill="1" applyBorder="1" applyAlignment="1">
      <alignment/>
    </xf>
    <xf numFmtId="44" fontId="0" fillId="0" borderId="0" xfId="17" applyFill="1" applyBorder="1" applyAlignment="1">
      <alignment horizontal="right"/>
    </xf>
    <xf numFmtId="44" fontId="0" fillId="0" borderId="13" xfId="17" applyFill="1" applyBorder="1" applyAlignment="1">
      <alignment/>
    </xf>
    <xf numFmtId="44" fontId="0" fillId="0" borderId="18" xfId="17" applyFill="1" applyBorder="1" applyAlignment="1">
      <alignment horizontal="right"/>
    </xf>
    <xf numFmtId="44" fontId="0" fillId="0" borderId="16" xfId="17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2" borderId="38" xfId="0" applyFill="1" applyBorder="1" applyAlignment="1">
      <alignment/>
    </xf>
    <xf numFmtId="0" fontId="0" fillId="2" borderId="8" xfId="0" applyFill="1" applyBorder="1" applyAlignment="1">
      <alignment/>
    </xf>
    <xf numFmtId="44" fontId="0" fillId="2" borderId="0" xfId="17" applyFill="1" applyAlignment="1">
      <alignment/>
    </xf>
    <xf numFmtId="0" fontId="0" fillId="0" borderId="35" xfId="0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0" xfId="19" applyAlignment="1">
      <alignment/>
    </xf>
    <xf numFmtId="0" fontId="0" fillId="4" borderId="38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37" xfId="0" applyFill="1" applyBorder="1" applyAlignment="1">
      <alignment/>
    </xf>
    <xf numFmtId="44" fontId="0" fillId="4" borderId="16" xfId="17" applyFill="1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48" xfId="0" applyFont="1" applyBorder="1" applyAlignment="1">
      <alignment horizontal="center"/>
    </xf>
    <xf numFmtId="44" fontId="0" fillId="0" borderId="17" xfId="0" applyNumberFormat="1" applyFont="1" applyBorder="1" applyAlignment="1">
      <alignment horizontal="center"/>
    </xf>
    <xf numFmtId="44" fontId="0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37" xfId="0" applyBorder="1" applyAlignment="1">
      <alignment/>
    </xf>
    <xf numFmtId="0" fontId="0" fillId="4" borderId="30" xfId="0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19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vid.c.maybury@gmail.com" TargetMode="External" /><Relationship Id="rId2" Type="http://schemas.openxmlformats.org/officeDocument/2006/relationships/hyperlink" Target="mailto:david.c.maybury@gmail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homepokertourney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57421875" style="0" customWidth="1"/>
  </cols>
  <sheetData>
    <row r="1" ht="12.75">
      <c r="A1" s="69" t="s">
        <v>75</v>
      </c>
    </row>
    <row r="2" ht="12.75">
      <c r="A2" t="s">
        <v>89</v>
      </c>
    </row>
    <row r="3" ht="12.75">
      <c r="A3" t="s">
        <v>90</v>
      </c>
    </row>
    <row r="5" ht="12.75">
      <c r="A5" t="s">
        <v>91</v>
      </c>
    </row>
    <row r="7" ht="12.75">
      <c r="A7" t="s">
        <v>92</v>
      </c>
    </row>
    <row r="8" ht="12.75">
      <c r="A8" t="s">
        <v>93</v>
      </c>
    </row>
    <row r="9" ht="12.75">
      <c r="A9" t="s">
        <v>94</v>
      </c>
    </row>
    <row r="11" ht="12.75">
      <c r="A11" t="s">
        <v>166</v>
      </c>
    </row>
    <row r="13" ht="12.75">
      <c r="A13" s="69" t="s">
        <v>76</v>
      </c>
    </row>
    <row r="14" ht="12.75">
      <c r="A14" s="70" t="s">
        <v>77</v>
      </c>
    </row>
    <row r="16" spans="1:2" ht="12.75">
      <c r="A16" s="112" t="s">
        <v>78</v>
      </c>
      <c r="B16" t="s">
        <v>79</v>
      </c>
    </row>
    <row r="17" spans="1:2" ht="12.75">
      <c r="A17" s="71" t="s">
        <v>80</v>
      </c>
      <c r="B17" t="s">
        <v>81</v>
      </c>
    </row>
    <row r="18" spans="1:2" ht="12.75">
      <c r="A18" s="72" t="s">
        <v>82</v>
      </c>
      <c r="B18" t="s">
        <v>83</v>
      </c>
    </row>
    <row r="19" spans="1:2" ht="12.75">
      <c r="A19" t="s">
        <v>84</v>
      </c>
      <c r="B19" t="s">
        <v>85</v>
      </c>
    </row>
    <row r="21" ht="12.75">
      <c r="A21" t="s">
        <v>86</v>
      </c>
    </row>
    <row r="23" ht="12.75">
      <c r="A23" s="69" t="s">
        <v>87</v>
      </c>
    </row>
    <row r="25" ht="12.75">
      <c r="A25" t="s">
        <v>88</v>
      </c>
    </row>
    <row r="26" ht="12.75">
      <c r="A26" t="s">
        <v>160</v>
      </c>
    </row>
    <row r="27" ht="12.75">
      <c r="A27" t="s">
        <v>161</v>
      </c>
    </row>
    <row r="28" ht="12.75">
      <c r="A28" t="s">
        <v>162</v>
      </c>
    </row>
    <row r="29" ht="12.75">
      <c r="A29" t="s">
        <v>163</v>
      </c>
    </row>
    <row r="30" ht="12.75">
      <c r="A30" s="70" t="s">
        <v>164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5" max="5" width="13.421875" style="0" customWidth="1"/>
    <col min="6" max="6" width="18.421875" style="71" customWidth="1"/>
    <col min="7" max="7" width="28.7109375" style="0" customWidth="1"/>
  </cols>
  <sheetData>
    <row r="1" spans="1:7" ht="12.75">
      <c r="A1" t="s">
        <v>104</v>
      </c>
      <c r="E1" s="69" t="s">
        <v>105</v>
      </c>
      <c r="F1" s="71" t="s">
        <v>106</v>
      </c>
      <c r="G1" s="110" t="s">
        <v>165</v>
      </c>
    </row>
    <row r="2" spans="1:7" ht="12.75">
      <c r="A2" t="s">
        <v>107</v>
      </c>
      <c r="F2" s="71" t="s">
        <v>108</v>
      </c>
      <c r="G2" s="110" t="s">
        <v>165</v>
      </c>
    </row>
    <row r="3" spans="6:7" ht="12.75">
      <c r="F3" s="71" t="s">
        <v>109</v>
      </c>
      <c r="G3" s="110" t="s">
        <v>165</v>
      </c>
    </row>
    <row r="4" spans="1:7" ht="12.75">
      <c r="A4" t="s">
        <v>110</v>
      </c>
      <c r="F4" s="71" t="s">
        <v>111</v>
      </c>
      <c r="G4" s="110" t="s">
        <v>165</v>
      </c>
    </row>
    <row r="5" spans="1:7" ht="12.75">
      <c r="A5" t="s">
        <v>112</v>
      </c>
      <c r="F5" s="71" t="s">
        <v>113</v>
      </c>
      <c r="G5" s="110" t="s">
        <v>165</v>
      </c>
    </row>
    <row r="6" spans="6:7" ht="12.75">
      <c r="F6" s="71" t="s">
        <v>114</v>
      </c>
      <c r="G6" s="110" t="s">
        <v>165</v>
      </c>
    </row>
    <row r="7" spans="1:7" ht="12.75">
      <c r="A7" s="69" t="s">
        <v>115</v>
      </c>
      <c r="B7" s="71">
        <v>24</v>
      </c>
      <c r="F7" s="71" t="s">
        <v>116</v>
      </c>
      <c r="G7" s="110" t="s">
        <v>165</v>
      </c>
    </row>
    <row r="8" spans="1:7" ht="12.75">
      <c r="A8" s="69" t="s">
        <v>117</v>
      </c>
      <c r="B8" s="104">
        <v>20</v>
      </c>
      <c r="C8" t="s">
        <v>126</v>
      </c>
      <c r="F8" s="71" t="s">
        <v>118</v>
      </c>
      <c r="G8" s="110" t="s">
        <v>165</v>
      </c>
    </row>
    <row r="9" spans="6:7" ht="12.75">
      <c r="F9" s="71" t="s">
        <v>119</v>
      </c>
      <c r="G9" s="110" t="s">
        <v>165</v>
      </c>
    </row>
    <row r="10" spans="6:7" ht="12.75">
      <c r="F10" s="71" t="s">
        <v>120</v>
      </c>
      <c r="G10" s="110" t="s">
        <v>165</v>
      </c>
    </row>
    <row r="11" spans="6:7" ht="12.75">
      <c r="F11" s="71" t="s">
        <v>121</v>
      </c>
      <c r="G11" s="110" t="s">
        <v>165</v>
      </c>
    </row>
    <row r="12" spans="6:7" ht="12.75">
      <c r="F12" s="71" t="s">
        <v>122</v>
      </c>
      <c r="G12" s="110" t="s">
        <v>165</v>
      </c>
    </row>
    <row r="13" spans="6:7" ht="12.75">
      <c r="F13" s="71" t="s">
        <v>123</v>
      </c>
      <c r="G13" s="110" t="s">
        <v>165</v>
      </c>
    </row>
    <row r="14" spans="6:7" ht="12.75">
      <c r="F14" s="71" t="s">
        <v>124</v>
      </c>
      <c r="G14" s="110" t="s">
        <v>165</v>
      </c>
    </row>
    <row r="15" spans="6:7" ht="12.75">
      <c r="F15" s="71" t="s">
        <v>125</v>
      </c>
      <c r="G15" s="110" t="s">
        <v>165</v>
      </c>
    </row>
    <row r="18" ht="12.75">
      <c r="G18" s="110"/>
    </row>
    <row r="19" ht="12.75">
      <c r="G19" s="110"/>
    </row>
    <row r="20" ht="12.75">
      <c r="G20" s="110"/>
    </row>
    <row r="21" ht="12.75">
      <c r="G21" s="110"/>
    </row>
    <row r="22" ht="12.75">
      <c r="G22" s="110"/>
    </row>
    <row r="24" ht="12.75">
      <c r="G24" s="110"/>
    </row>
    <row r="25" ht="12.75">
      <c r="G25" s="110"/>
    </row>
    <row r="26" ht="12.75">
      <c r="G26" s="110"/>
    </row>
    <row r="27" ht="12.75">
      <c r="G27" s="110"/>
    </row>
    <row r="28" ht="12.75">
      <c r="G28" s="110"/>
    </row>
    <row r="29" ht="12.75">
      <c r="G29" s="110"/>
    </row>
    <row r="30" ht="12.75">
      <c r="G30" s="110"/>
    </row>
  </sheetData>
  <hyperlinks>
    <hyperlink ref="G1" r:id="rId1" display="david.c.maybury@gmail.com"/>
    <hyperlink ref="G2:G15" r:id="rId2" display="david.c.maybury@gmail.co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2"/>
  <sheetViews>
    <sheetView workbookViewId="0" topLeftCell="A1">
      <selection activeCell="D38" sqref="D38"/>
    </sheetView>
  </sheetViews>
  <sheetFormatPr defaultColWidth="9.140625" defaultRowHeight="12.75"/>
  <cols>
    <col min="1" max="1" width="2.140625" style="0" customWidth="1"/>
    <col min="2" max="2" width="22.7109375" style="0" customWidth="1"/>
    <col min="4" max="4" width="7.7109375" style="1" customWidth="1"/>
    <col min="5" max="5" width="4.140625" style="1" customWidth="1"/>
  </cols>
  <sheetData>
    <row r="1" ht="12.75">
      <c r="B1" t="s">
        <v>22</v>
      </c>
    </row>
    <row r="3" ht="12.75">
      <c r="B3" t="s">
        <v>95</v>
      </c>
    </row>
    <row r="4" ht="12.75">
      <c r="B4" t="s">
        <v>96</v>
      </c>
    </row>
    <row r="5" ht="12.75">
      <c r="B5" t="s">
        <v>97</v>
      </c>
    </row>
    <row r="6" ht="12.75">
      <c r="B6" t="s">
        <v>98</v>
      </c>
    </row>
    <row r="7" ht="12.75">
      <c r="B7" t="s">
        <v>99</v>
      </c>
    </row>
    <row r="8" ht="12.75">
      <c r="B8" t="s">
        <v>100</v>
      </c>
    </row>
    <row r="9" ht="13.5" thickBot="1"/>
    <row r="10" spans="2:6" ht="12.75">
      <c r="B10" s="83" t="s">
        <v>7</v>
      </c>
      <c r="C10" s="111">
        <f>'Tournament Basics'!B7</f>
        <v>24</v>
      </c>
      <c r="D10" s="84" t="s">
        <v>13</v>
      </c>
      <c r="F10" t="s">
        <v>131</v>
      </c>
    </row>
    <row r="11" spans="2:4" ht="12.75">
      <c r="B11" s="20" t="s">
        <v>8</v>
      </c>
      <c r="C11" s="85">
        <v>6</v>
      </c>
      <c r="D11" s="21" t="s">
        <v>13</v>
      </c>
    </row>
    <row r="12" spans="2:4" ht="12.75">
      <c r="B12" s="20" t="s">
        <v>35</v>
      </c>
      <c r="C12" s="85">
        <v>12</v>
      </c>
      <c r="D12" s="21" t="s">
        <v>14</v>
      </c>
    </row>
    <row r="13" spans="2:4" ht="12.75">
      <c r="B13" s="20" t="s">
        <v>37</v>
      </c>
      <c r="C13" s="85">
        <v>30</v>
      </c>
      <c r="D13" s="21" t="s">
        <v>12</v>
      </c>
    </row>
    <row r="14" spans="2:4" ht="13.5" thickBot="1">
      <c r="B14" s="22" t="s">
        <v>19</v>
      </c>
      <c r="C14" s="86">
        <v>16</v>
      </c>
      <c r="D14" s="24" t="s">
        <v>13</v>
      </c>
    </row>
    <row r="15" ht="13.5" thickBot="1"/>
    <row r="16" spans="2:6" ht="12.75">
      <c r="B16" s="74" t="s">
        <v>9</v>
      </c>
      <c r="C16" s="78">
        <f>C10/C11</f>
        <v>4</v>
      </c>
      <c r="D16" s="75" t="s">
        <v>15</v>
      </c>
      <c r="E16" s="80"/>
      <c r="F16" s="76"/>
    </row>
    <row r="17" spans="2:6" ht="12.75">
      <c r="B17" s="77" t="s">
        <v>10</v>
      </c>
      <c r="C17" s="79">
        <f>COMBIN(C11,2)</f>
        <v>15</v>
      </c>
      <c r="D17" s="18" t="s">
        <v>16</v>
      </c>
      <c r="E17" s="81"/>
      <c r="F17" s="29"/>
    </row>
    <row r="18" spans="2:6" ht="12.75">
      <c r="B18" s="77" t="s">
        <v>11</v>
      </c>
      <c r="C18" s="79">
        <f>C17*C16</f>
        <v>60</v>
      </c>
      <c r="D18" s="18" t="s">
        <v>16</v>
      </c>
      <c r="E18" s="81"/>
      <c r="F18" s="29"/>
    </row>
    <row r="19" spans="2:6" ht="12.75">
      <c r="B19" s="77" t="s">
        <v>36</v>
      </c>
      <c r="C19" s="79">
        <f>FLOOR(C11/2,1)*C16</f>
        <v>12</v>
      </c>
      <c r="D19" s="18" t="s">
        <v>16</v>
      </c>
      <c r="E19" s="81"/>
      <c r="F19" s="29"/>
    </row>
    <row r="20" spans="2:6" ht="12.75">
      <c r="B20" s="77" t="s">
        <v>18</v>
      </c>
      <c r="C20" s="79">
        <f>IF(C19&gt;=C12,C18/C12*C13,C18/C19*C13)</f>
        <v>150</v>
      </c>
      <c r="D20" s="18" t="s">
        <v>23</v>
      </c>
      <c r="E20" s="81">
        <f>C20/60</f>
        <v>2.5</v>
      </c>
      <c r="F20" s="29" t="s">
        <v>17</v>
      </c>
    </row>
    <row r="21" spans="2:6" ht="12.75">
      <c r="B21" s="77" t="s">
        <v>20</v>
      </c>
      <c r="C21" s="79">
        <f>(CEILING(LOG(C14,2),1)+2)*C13</f>
        <v>180</v>
      </c>
      <c r="D21" s="18" t="s">
        <v>23</v>
      </c>
      <c r="E21" s="81">
        <f>C21/60</f>
        <v>3</v>
      </c>
      <c r="F21" s="29" t="s">
        <v>17</v>
      </c>
    </row>
    <row r="22" spans="2:6" ht="13.5" thickBot="1">
      <c r="B22" s="87" t="s">
        <v>21</v>
      </c>
      <c r="C22" s="88">
        <f>SUM(C20:C21)</f>
        <v>330</v>
      </c>
      <c r="D22" s="89" t="s">
        <v>23</v>
      </c>
      <c r="E22" s="90">
        <f>SUM(E20:E21)</f>
        <v>5.5</v>
      </c>
      <c r="F22" s="91" t="s">
        <v>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30"/>
  <sheetViews>
    <sheetView workbookViewId="0" topLeftCell="A1">
      <selection activeCell="E25" sqref="E25"/>
    </sheetView>
  </sheetViews>
  <sheetFormatPr defaultColWidth="9.140625" defaultRowHeight="12.75"/>
  <cols>
    <col min="1" max="1" width="4.57421875" style="0" customWidth="1"/>
    <col min="2" max="2" width="18.140625" style="0" customWidth="1"/>
  </cols>
  <sheetData>
    <row r="1" ht="12.75">
      <c r="B1" t="s">
        <v>74</v>
      </c>
    </row>
    <row r="3" ht="12.75">
      <c r="B3" t="s">
        <v>138</v>
      </c>
    </row>
    <row r="4" ht="12.75">
      <c r="B4" t="s">
        <v>158</v>
      </c>
    </row>
    <row r="5" ht="12.75">
      <c r="B5" t="s">
        <v>159</v>
      </c>
    </row>
    <row r="6" ht="12.75">
      <c r="B6" t="s">
        <v>141</v>
      </c>
    </row>
    <row r="7" ht="12.75">
      <c r="B7" s="69" t="s">
        <v>142</v>
      </c>
    </row>
    <row r="8" ht="12.75">
      <c r="B8" t="s">
        <v>139</v>
      </c>
    </row>
    <row r="9" ht="12.75">
      <c r="B9" t="s">
        <v>140</v>
      </c>
    </row>
    <row r="10" ht="13.5" thickBot="1"/>
    <row r="11" spans="2:4" ht="12.75">
      <c r="B11" s="83" t="s">
        <v>129</v>
      </c>
      <c r="C11" s="102">
        <v>1000</v>
      </c>
      <c r="D11" s="126"/>
    </row>
    <row r="12" spans="2:4" ht="12.75">
      <c r="B12" s="20" t="s">
        <v>130</v>
      </c>
      <c r="C12" s="103">
        <v>25</v>
      </c>
      <c r="D12" s="30"/>
    </row>
    <row r="13" spans="2:4" ht="12.75">
      <c r="B13" s="20" t="s">
        <v>134</v>
      </c>
      <c r="C13" s="103">
        <v>10</v>
      </c>
      <c r="D13" s="30" t="s">
        <v>12</v>
      </c>
    </row>
    <row r="14" spans="2:5" ht="13.5" thickBot="1">
      <c r="B14" s="22" t="s">
        <v>133</v>
      </c>
      <c r="C14" s="127">
        <f>'Time Estimator'!C13</f>
        <v>30</v>
      </c>
      <c r="D14" s="32" t="s">
        <v>12</v>
      </c>
      <c r="E14" t="s">
        <v>132</v>
      </c>
    </row>
    <row r="15" ht="13.5" thickBot="1">
      <c r="C15" s="73"/>
    </row>
    <row r="16" spans="2:3" ht="12.75">
      <c r="B16" s="83" t="s">
        <v>135</v>
      </c>
      <c r="C16" s="76">
        <v>3</v>
      </c>
    </row>
    <row r="17" spans="2:3" ht="12.75">
      <c r="B17" s="20" t="s">
        <v>136</v>
      </c>
      <c r="C17" s="29">
        <f>FLOOR(C11/8,$C$12)</f>
        <v>125</v>
      </c>
    </row>
    <row r="18" spans="2:3" ht="13.5" thickBot="1">
      <c r="B18" s="22" t="s">
        <v>137</v>
      </c>
      <c r="C18" s="31">
        <f>FLOOR(C11/4,$C$12)</f>
        <v>250</v>
      </c>
    </row>
    <row r="19" ht="13.5" thickBot="1">
      <c r="C19" s="73"/>
    </row>
    <row r="20" spans="2:4" ht="13.5" thickBot="1">
      <c r="B20" s="131" t="s">
        <v>40</v>
      </c>
      <c r="C20" s="128" t="s">
        <v>71</v>
      </c>
      <c r="D20" s="129" t="s">
        <v>72</v>
      </c>
    </row>
    <row r="21" spans="2:4" ht="12.75">
      <c r="B21" s="35">
        <v>1</v>
      </c>
      <c r="C21" s="130">
        <f>FLOOR(C11/40,$C$12)</f>
        <v>25</v>
      </c>
      <c r="D21" s="84">
        <f>C21*2</f>
        <v>50</v>
      </c>
    </row>
    <row r="22" spans="2:4" ht="12.75">
      <c r="B22" s="35">
        <v>2</v>
      </c>
      <c r="C22" s="6">
        <f aca="true" t="shared" si="0" ref="C22:C30">CEILING(($C$17-$C$21)/$C$16*B21,$C$12)</f>
        <v>50</v>
      </c>
      <c r="D22" s="21">
        <f>C22*2</f>
        <v>100</v>
      </c>
    </row>
    <row r="23" spans="2:4" ht="12.75">
      <c r="B23" s="35">
        <v>3</v>
      </c>
      <c r="C23" s="6">
        <f t="shared" si="0"/>
        <v>75</v>
      </c>
      <c r="D23" s="21">
        <f aca="true" t="shared" si="1" ref="D23:D30">C23*2</f>
        <v>150</v>
      </c>
    </row>
    <row r="24" spans="2:4" ht="12.75">
      <c r="B24" s="35">
        <v>4</v>
      </c>
      <c r="C24" s="6">
        <f t="shared" si="0"/>
        <v>100</v>
      </c>
      <c r="D24" s="21">
        <f t="shared" si="1"/>
        <v>200</v>
      </c>
    </row>
    <row r="25" spans="2:6" ht="12.75">
      <c r="B25" s="35">
        <v>5</v>
      </c>
      <c r="C25" s="6">
        <f t="shared" si="0"/>
        <v>150</v>
      </c>
      <c r="D25" s="21">
        <f t="shared" si="1"/>
        <v>300</v>
      </c>
      <c r="F25" s="1"/>
    </row>
    <row r="26" spans="2:4" ht="12.75">
      <c r="B26" s="35">
        <v>6</v>
      </c>
      <c r="C26" s="6">
        <f t="shared" si="0"/>
        <v>175</v>
      </c>
      <c r="D26" s="21">
        <f t="shared" si="1"/>
        <v>350</v>
      </c>
    </row>
    <row r="27" spans="2:4" ht="12.75">
      <c r="B27" s="35">
        <v>7</v>
      </c>
      <c r="C27" s="6">
        <f t="shared" si="0"/>
        <v>200</v>
      </c>
      <c r="D27" s="21">
        <f t="shared" si="1"/>
        <v>400</v>
      </c>
    </row>
    <row r="28" spans="2:4" ht="12.75">
      <c r="B28" s="35">
        <v>8</v>
      </c>
      <c r="C28" s="6">
        <f t="shared" si="0"/>
        <v>250</v>
      </c>
      <c r="D28" s="21">
        <f t="shared" si="1"/>
        <v>500</v>
      </c>
    </row>
    <row r="29" spans="2:4" ht="12.75">
      <c r="B29" s="35">
        <v>9</v>
      </c>
      <c r="C29" s="6">
        <f t="shared" si="0"/>
        <v>275</v>
      </c>
      <c r="D29" s="21">
        <f t="shared" si="1"/>
        <v>550</v>
      </c>
    </row>
    <row r="30" spans="2:4" ht="13.5" thickBot="1">
      <c r="B30" s="36">
        <v>10</v>
      </c>
      <c r="C30" s="23">
        <f t="shared" si="0"/>
        <v>300</v>
      </c>
      <c r="D30" s="24">
        <f t="shared" si="1"/>
        <v>600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25" sqref="D25"/>
    </sheetView>
  </sheetViews>
  <sheetFormatPr defaultColWidth="9.140625" defaultRowHeight="12.75"/>
  <cols>
    <col min="1" max="1" width="10.8515625" style="0" customWidth="1"/>
    <col min="2" max="2" width="19.28125" style="0" bestFit="1" customWidth="1"/>
    <col min="3" max="3" width="14.57421875" style="0" bestFit="1" customWidth="1"/>
    <col min="4" max="4" width="14.7109375" style="0" bestFit="1" customWidth="1"/>
    <col min="5" max="5" width="13.421875" style="0" bestFit="1" customWidth="1"/>
  </cols>
  <sheetData>
    <row r="1" ht="12.75">
      <c r="A1" t="s">
        <v>6</v>
      </c>
    </row>
    <row r="3" ht="12.75">
      <c r="A3" t="s">
        <v>101</v>
      </c>
    </row>
    <row r="4" ht="12.75">
      <c r="A4" t="s">
        <v>102</v>
      </c>
    </row>
    <row r="5" ht="12.75">
      <c r="A5" t="s">
        <v>103</v>
      </c>
    </row>
    <row r="6" ht="12.75">
      <c r="A6" t="s">
        <v>128</v>
      </c>
    </row>
    <row r="7" ht="13.5" thickBot="1"/>
    <row r="8" spans="1:3" ht="12.75">
      <c r="A8" s="115" t="s">
        <v>127</v>
      </c>
      <c r="B8" s="113">
        <f>'Tournament Basics'!B7</f>
        <v>24</v>
      </c>
      <c r="C8" t="s">
        <v>131</v>
      </c>
    </row>
    <row r="9" spans="1:3" ht="13.5" thickBot="1">
      <c r="A9" s="116" t="s">
        <v>5</v>
      </c>
      <c r="B9" s="114">
        <f>'Tournament Basics'!B8</f>
        <v>20</v>
      </c>
      <c r="C9" t="s">
        <v>131</v>
      </c>
    </row>
    <row r="10" spans="1:7" ht="13.5" thickBot="1">
      <c r="A10" s="98" t="s">
        <v>0</v>
      </c>
      <c r="B10" s="101" t="s">
        <v>1</v>
      </c>
      <c r="C10" s="99" t="s">
        <v>2</v>
      </c>
      <c r="D10" s="99" t="s">
        <v>3</v>
      </c>
      <c r="E10" s="100" t="s">
        <v>4</v>
      </c>
      <c r="G10" s="3"/>
    </row>
    <row r="11" spans="1:5" ht="12.75">
      <c r="A11" s="105">
        <v>64</v>
      </c>
      <c r="B11" s="106">
        <v>0</v>
      </c>
      <c r="C11" s="75">
        <f aca="true" t="shared" si="0" ref="C11:C17">B11*A11</f>
        <v>0</v>
      </c>
      <c r="D11" s="92">
        <f aca="true" t="shared" si="1" ref="D11:D17">(C11*$B$9/2)/(A11/2)</f>
        <v>0</v>
      </c>
      <c r="E11" s="93">
        <f>SUM($D$11:D11)</f>
        <v>0</v>
      </c>
    </row>
    <row r="12" spans="1:5" ht="12.75">
      <c r="A12" s="107">
        <v>32</v>
      </c>
      <c r="B12" s="108">
        <v>0</v>
      </c>
      <c r="C12" s="18">
        <f t="shared" si="0"/>
        <v>0</v>
      </c>
      <c r="D12" s="94">
        <f t="shared" si="1"/>
        <v>0</v>
      </c>
      <c r="E12" s="95">
        <f>SUM($D$11:D12)</f>
        <v>0</v>
      </c>
    </row>
    <row r="13" spans="1:5" ht="12.75">
      <c r="A13" s="107">
        <v>16</v>
      </c>
      <c r="B13" s="108">
        <v>0</v>
      </c>
      <c r="C13" s="18">
        <f t="shared" si="0"/>
        <v>0</v>
      </c>
      <c r="D13" s="94">
        <f t="shared" si="1"/>
        <v>0</v>
      </c>
      <c r="E13" s="95">
        <f>SUM($D$11:D13)</f>
        <v>0</v>
      </c>
    </row>
    <row r="14" spans="1:5" ht="12.75">
      <c r="A14" s="107">
        <v>8</v>
      </c>
      <c r="B14" s="108">
        <v>1</v>
      </c>
      <c r="C14" s="18">
        <f t="shared" si="0"/>
        <v>8</v>
      </c>
      <c r="D14" s="94">
        <f t="shared" si="1"/>
        <v>20</v>
      </c>
      <c r="E14" s="95">
        <f>SUM($D$11:D14)</f>
        <v>20</v>
      </c>
    </row>
    <row r="15" spans="1:5" ht="12.75">
      <c r="A15" s="107">
        <v>4</v>
      </c>
      <c r="B15" s="108">
        <v>1</v>
      </c>
      <c r="C15" s="18">
        <f t="shared" si="0"/>
        <v>4</v>
      </c>
      <c r="D15" s="94">
        <f t="shared" si="1"/>
        <v>20</v>
      </c>
      <c r="E15" s="95">
        <f>SUM($D$11:D15)</f>
        <v>40</v>
      </c>
    </row>
    <row r="16" spans="1:5" ht="12.75">
      <c r="A16" s="107">
        <v>2</v>
      </c>
      <c r="B16" s="108">
        <v>3</v>
      </c>
      <c r="C16" s="18">
        <f t="shared" si="0"/>
        <v>6</v>
      </c>
      <c r="D16" s="94">
        <f t="shared" si="1"/>
        <v>60</v>
      </c>
      <c r="E16" s="95">
        <f>SUM($D$11:D16)</f>
        <v>100</v>
      </c>
    </row>
    <row r="17" spans="1:5" ht="13.5" thickBot="1">
      <c r="A17" s="109">
        <v>1</v>
      </c>
      <c r="B17" s="82">
        <f>B8-SUM(A12*B12,A13*B13,A14*B14,A15*B15,A16*B16)</f>
        <v>6</v>
      </c>
      <c r="C17" s="42">
        <f t="shared" si="0"/>
        <v>6</v>
      </c>
      <c r="D17" s="96">
        <f t="shared" si="1"/>
        <v>120</v>
      </c>
      <c r="E17" s="97">
        <f>SUM($D$11:D17)</f>
        <v>220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6">
      <selection activeCell="N27" sqref="N27"/>
    </sheetView>
  </sheetViews>
  <sheetFormatPr defaultColWidth="9.140625" defaultRowHeight="12.75"/>
  <cols>
    <col min="1" max="1" width="1.421875" style="0" customWidth="1"/>
    <col min="2" max="2" width="7.7109375" style="1" customWidth="1"/>
    <col min="3" max="5" width="10.57421875" style="1" customWidth="1"/>
    <col min="6" max="6" width="4.7109375" style="1" bestFit="1" customWidth="1"/>
    <col min="7" max="7" width="2.140625" style="0" customWidth="1"/>
    <col min="8" max="8" width="7.57421875" style="50" customWidth="1"/>
    <col min="9" max="10" width="6.28125" style="50" customWidth="1"/>
    <col min="11" max="11" width="7.57421875" style="0" customWidth="1"/>
    <col min="12" max="13" width="7.7109375" style="0" bestFit="1" customWidth="1"/>
  </cols>
  <sheetData>
    <row r="2" spans="1:13" ht="27">
      <c r="A2" s="135" t="s">
        <v>68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4" spans="2:8" ht="15.75">
      <c r="B4" s="125" t="s">
        <v>66</v>
      </c>
      <c r="H4" s="125" t="s">
        <v>67</v>
      </c>
    </row>
    <row r="5" ht="13.5" thickBot="1"/>
    <row r="6" spans="2:13" ht="12.75">
      <c r="B6" s="132" t="s">
        <v>32</v>
      </c>
      <c r="C6" s="133"/>
      <c r="D6" s="133"/>
      <c r="E6" s="133"/>
      <c r="F6" s="134"/>
      <c r="H6" s="59" t="s">
        <v>63</v>
      </c>
      <c r="I6" s="60"/>
      <c r="J6" s="60"/>
      <c r="K6" s="47"/>
      <c r="L6" s="48" t="s">
        <v>64</v>
      </c>
      <c r="M6" s="49" t="s">
        <v>65</v>
      </c>
    </row>
    <row r="7" spans="2:13" ht="12.75">
      <c r="B7" s="33" t="s">
        <v>40</v>
      </c>
      <c r="C7" s="13" t="s">
        <v>38</v>
      </c>
      <c r="D7" s="13" t="s">
        <v>39</v>
      </c>
      <c r="E7" s="13" t="s">
        <v>41</v>
      </c>
      <c r="F7" s="34" t="s">
        <v>31</v>
      </c>
      <c r="H7" s="52"/>
      <c r="I7" s="61"/>
      <c r="J7" s="61"/>
      <c r="K7" s="2"/>
      <c r="L7" s="10"/>
      <c r="M7" s="25"/>
    </row>
    <row r="8" spans="2:13" ht="12.75">
      <c r="B8" s="35">
        <v>1</v>
      </c>
      <c r="C8" s="6" t="s">
        <v>42</v>
      </c>
      <c r="D8" s="14" t="s">
        <v>49</v>
      </c>
      <c r="E8" s="7" t="s">
        <v>56</v>
      </c>
      <c r="F8" s="21" t="s">
        <v>33</v>
      </c>
      <c r="H8" s="53" t="s">
        <v>24</v>
      </c>
      <c r="I8" s="62"/>
      <c r="J8" s="62"/>
      <c r="K8" s="4"/>
      <c r="L8" s="12"/>
      <c r="M8" s="54"/>
    </row>
    <row r="9" spans="2:13" ht="12.75">
      <c r="B9" s="35">
        <v>2</v>
      </c>
      <c r="C9" s="6" t="s">
        <v>43</v>
      </c>
      <c r="D9" s="14" t="s">
        <v>50</v>
      </c>
      <c r="E9" s="7" t="s">
        <v>57</v>
      </c>
      <c r="F9" s="21" t="s">
        <v>34</v>
      </c>
      <c r="H9" s="52"/>
      <c r="I9" s="61"/>
      <c r="J9" s="61"/>
      <c r="K9" s="2"/>
      <c r="L9" s="10"/>
      <c r="M9" s="25"/>
    </row>
    <row r="10" spans="2:13" ht="12.75">
      <c r="B10" s="35">
        <v>3</v>
      </c>
      <c r="C10" s="6" t="s">
        <v>44</v>
      </c>
      <c r="D10" s="14" t="s">
        <v>51</v>
      </c>
      <c r="E10" s="7" t="s">
        <v>58</v>
      </c>
      <c r="F10" s="21" t="s">
        <v>28</v>
      </c>
      <c r="H10" s="55" t="s">
        <v>25</v>
      </c>
      <c r="I10" s="63"/>
      <c r="J10" s="63"/>
      <c r="K10" s="4"/>
      <c r="L10" s="12"/>
      <c r="M10" s="54"/>
    </row>
    <row r="11" spans="2:13" ht="12.75">
      <c r="B11" s="35">
        <v>4</v>
      </c>
      <c r="C11" s="6" t="s">
        <v>45</v>
      </c>
      <c r="D11" s="14" t="s">
        <v>52</v>
      </c>
      <c r="E11" s="7" t="s">
        <v>59</v>
      </c>
      <c r="F11" s="21" t="s">
        <v>27</v>
      </c>
      <c r="H11" s="52"/>
      <c r="I11" s="61"/>
      <c r="J11" s="61"/>
      <c r="K11" s="2"/>
      <c r="L11" s="10"/>
      <c r="M11" s="25"/>
    </row>
    <row r="12" spans="2:13" ht="12.75">
      <c r="B12" s="35">
        <v>5</v>
      </c>
      <c r="C12" s="6" t="s">
        <v>46</v>
      </c>
      <c r="D12" s="14" t="s">
        <v>53</v>
      </c>
      <c r="E12" s="7" t="s">
        <v>60</v>
      </c>
      <c r="F12" s="21" t="s">
        <v>26</v>
      </c>
      <c r="H12" s="55" t="s">
        <v>26</v>
      </c>
      <c r="I12" s="63"/>
      <c r="J12" s="63"/>
      <c r="K12" s="4"/>
      <c r="L12" s="12"/>
      <c r="M12" s="54"/>
    </row>
    <row r="13" spans="2:13" ht="12.75">
      <c r="B13" s="35">
        <v>6</v>
      </c>
      <c r="C13" s="6" t="s">
        <v>47</v>
      </c>
      <c r="D13" s="14" t="s">
        <v>54</v>
      </c>
      <c r="E13" s="7" t="s">
        <v>61</v>
      </c>
      <c r="F13" s="21" t="s">
        <v>25</v>
      </c>
      <c r="H13" s="52"/>
      <c r="I13" s="61"/>
      <c r="J13" s="61"/>
      <c r="K13" s="2"/>
      <c r="L13" s="10"/>
      <c r="M13" s="25"/>
    </row>
    <row r="14" spans="2:13" ht="13.5" thickBot="1">
      <c r="B14" s="36">
        <v>7</v>
      </c>
      <c r="C14" s="23" t="s">
        <v>48</v>
      </c>
      <c r="D14" s="37" t="s">
        <v>55</v>
      </c>
      <c r="E14" s="38" t="s">
        <v>62</v>
      </c>
      <c r="F14" s="24" t="s">
        <v>24</v>
      </c>
      <c r="H14" s="55" t="s">
        <v>27</v>
      </c>
      <c r="I14" s="63"/>
      <c r="J14" s="63"/>
      <c r="K14" s="4"/>
      <c r="L14" s="12"/>
      <c r="M14" s="54"/>
    </row>
    <row r="15" spans="8:13" ht="13.5" thickBot="1">
      <c r="H15" s="52"/>
      <c r="I15" s="61"/>
      <c r="J15" s="61"/>
      <c r="K15" s="2"/>
      <c r="L15" s="10"/>
      <c r="M15" s="25"/>
    </row>
    <row r="16" spans="2:13" ht="12.75">
      <c r="B16" s="132" t="s">
        <v>29</v>
      </c>
      <c r="C16" s="133"/>
      <c r="D16" s="133"/>
      <c r="E16" s="134"/>
      <c r="H16" s="55" t="s">
        <v>28</v>
      </c>
      <c r="I16" s="63"/>
      <c r="J16" s="63"/>
      <c r="K16" s="4"/>
      <c r="L16" s="12"/>
      <c r="M16" s="54"/>
    </row>
    <row r="17" spans="2:13" ht="12.75">
      <c r="B17" s="33" t="s">
        <v>40</v>
      </c>
      <c r="C17" s="8" t="s">
        <v>38</v>
      </c>
      <c r="D17" s="8" t="s">
        <v>39</v>
      </c>
      <c r="E17" s="19" t="s">
        <v>41</v>
      </c>
      <c r="H17" s="52"/>
      <c r="I17" s="61"/>
      <c r="J17" s="61"/>
      <c r="K17" s="2"/>
      <c r="L17" s="10"/>
      <c r="M17" s="25"/>
    </row>
    <row r="18" spans="2:13" ht="12.75">
      <c r="B18" s="35">
        <v>1</v>
      </c>
      <c r="C18" s="15" t="s">
        <v>42</v>
      </c>
      <c r="D18" s="16" t="s">
        <v>49</v>
      </c>
      <c r="E18" s="39" t="s">
        <v>56</v>
      </c>
      <c r="H18" s="55" t="s">
        <v>34</v>
      </c>
      <c r="I18" s="63"/>
      <c r="J18" s="63"/>
      <c r="K18" s="4"/>
      <c r="L18" s="12"/>
      <c r="M18" s="54"/>
    </row>
    <row r="19" spans="2:13" ht="12.75">
      <c r="B19" s="35">
        <v>2</v>
      </c>
      <c r="C19" s="17" t="s">
        <v>43</v>
      </c>
      <c r="D19" s="18" t="s">
        <v>53</v>
      </c>
      <c r="E19" s="40" t="s">
        <v>61</v>
      </c>
      <c r="H19" s="56"/>
      <c r="I19" s="51"/>
      <c r="J19" s="51"/>
      <c r="K19" s="3"/>
      <c r="L19" s="11"/>
      <c r="M19" s="30"/>
    </row>
    <row r="20" spans="2:13" ht="13.5" thickBot="1">
      <c r="B20" s="35">
        <v>3</v>
      </c>
      <c r="C20" s="17" t="s">
        <v>46</v>
      </c>
      <c r="D20" s="18" t="s">
        <v>48</v>
      </c>
      <c r="E20" s="21" t="s">
        <v>55</v>
      </c>
      <c r="H20" s="57" t="s">
        <v>33</v>
      </c>
      <c r="I20" s="64"/>
      <c r="J20" s="64"/>
      <c r="K20" s="27"/>
      <c r="L20" s="58"/>
      <c r="M20" s="32"/>
    </row>
    <row r="21" spans="2:5" ht="12.75">
      <c r="B21" s="35">
        <v>4</v>
      </c>
      <c r="C21" s="17" t="s">
        <v>44</v>
      </c>
      <c r="D21" s="18" t="s">
        <v>51</v>
      </c>
      <c r="E21" s="40" t="s">
        <v>54</v>
      </c>
    </row>
    <row r="22" spans="2:8" ht="16.5" thickBot="1">
      <c r="B22" s="36">
        <v>5</v>
      </c>
      <c r="C22" s="41" t="s">
        <v>45</v>
      </c>
      <c r="D22" s="42" t="s">
        <v>50</v>
      </c>
      <c r="E22" s="43" t="s">
        <v>59</v>
      </c>
      <c r="H22" s="125" t="s">
        <v>69</v>
      </c>
    </row>
    <row r="23" ht="13.5" thickBot="1"/>
    <row r="24" spans="2:11" ht="12.75">
      <c r="B24" s="132" t="s">
        <v>30</v>
      </c>
      <c r="C24" s="133"/>
      <c r="D24" s="133"/>
      <c r="E24" s="134"/>
      <c r="H24" s="68" t="s">
        <v>70</v>
      </c>
      <c r="I24" s="65" t="s">
        <v>71</v>
      </c>
      <c r="J24" s="65" t="s">
        <v>72</v>
      </c>
      <c r="K24" s="117" t="s">
        <v>73</v>
      </c>
    </row>
    <row r="25" spans="2:11" ht="12.75">
      <c r="B25" s="33" t="s">
        <v>40</v>
      </c>
      <c r="C25" s="9" t="s">
        <v>38</v>
      </c>
      <c r="D25" s="8" t="s">
        <v>39</v>
      </c>
      <c r="E25" s="19" t="s">
        <v>31</v>
      </c>
      <c r="H25" s="66">
        <v>1</v>
      </c>
      <c r="I25" s="51">
        <f>'Blind Estimator'!C21</f>
        <v>25</v>
      </c>
      <c r="J25" s="51">
        <f>'Blind Estimator'!D21</f>
        <v>50</v>
      </c>
      <c r="K25" s="26">
        <f>'Blind Estimator'!$C$13</f>
        <v>10</v>
      </c>
    </row>
    <row r="26" spans="2:11" ht="12.75">
      <c r="B26" s="35">
        <v>1</v>
      </c>
      <c r="C26" s="5" t="s">
        <v>42</v>
      </c>
      <c r="D26" s="8" t="s">
        <v>49</v>
      </c>
      <c r="E26" s="44" t="s">
        <v>28</v>
      </c>
      <c r="H26" s="66">
        <v>2</v>
      </c>
      <c r="I26" s="51">
        <f>'Blind Estimator'!C22</f>
        <v>50</v>
      </c>
      <c r="J26" s="51">
        <f>'Blind Estimator'!D22</f>
        <v>100</v>
      </c>
      <c r="K26" s="26">
        <f>'Blind Estimator'!$C$13</f>
        <v>10</v>
      </c>
    </row>
    <row r="27" spans="2:11" ht="12.75">
      <c r="B27" s="35">
        <v>2</v>
      </c>
      <c r="C27" s="6" t="s">
        <v>43</v>
      </c>
      <c r="D27" s="14" t="s">
        <v>53</v>
      </c>
      <c r="E27" s="45" t="s">
        <v>27</v>
      </c>
      <c r="H27" s="66">
        <v>3</v>
      </c>
      <c r="I27" s="51">
        <f>'Blind Estimator'!C23</f>
        <v>75</v>
      </c>
      <c r="J27" s="51">
        <f>'Blind Estimator'!D23</f>
        <v>150</v>
      </c>
      <c r="K27" s="26">
        <f>'Blind Estimator'!$C$13</f>
        <v>10</v>
      </c>
    </row>
    <row r="28" spans="2:11" ht="12.75">
      <c r="B28" s="35">
        <v>3</v>
      </c>
      <c r="C28" s="6" t="s">
        <v>45</v>
      </c>
      <c r="D28" s="14" t="s">
        <v>50</v>
      </c>
      <c r="E28" s="45" t="s">
        <v>26</v>
      </c>
      <c r="H28" s="66">
        <v>4</v>
      </c>
      <c r="I28" s="51">
        <f>'Blind Estimator'!C24</f>
        <v>100</v>
      </c>
      <c r="J28" s="51">
        <f>'Blind Estimator'!D24</f>
        <v>200</v>
      </c>
      <c r="K28" s="26">
        <f>'Blind Estimator'!$C$13</f>
        <v>10</v>
      </c>
    </row>
    <row r="29" spans="2:11" ht="12.75">
      <c r="B29" s="35">
        <v>4</v>
      </c>
      <c r="C29" s="6" t="s">
        <v>44</v>
      </c>
      <c r="D29" s="14" t="s">
        <v>54</v>
      </c>
      <c r="E29" s="45" t="s">
        <v>25</v>
      </c>
      <c r="H29" s="66">
        <v>5</v>
      </c>
      <c r="I29" s="51">
        <f>'Blind Estimator'!C25</f>
        <v>150</v>
      </c>
      <c r="J29" s="51">
        <f>'Blind Estimator'!D25</f>
        <v>300</v>
      </c>
      <c r="K29" s="26">
        <f>'Blind Estimator'!$C$13</f>
        <v>10</v>
      </c>
    </row>
    <row r="30" spans="2:11" ht="13.5" thickBot="1">
      <c r="B30" s="36">
        <v>5</v>
      </c>
      <c r="C30" s="23" t="s">
        <v>48</v>
      </c>
      <c r="D30" s="37" t="s">
        <v>55</v>
      </c>
      <c r="E30" s="46" t="s">
        <v>24</v>
      </c>
      <c r="H30" s="66">
        <v>6</v>
      </c>
      <c r="I30" s="51">
        <f>'Blind Estimator'!C26</f>
        <v>175</v>
      </c>
      <c r="J30" s="51">
        <f>'Blind Estimator'!D26</f>
        <v>350</v>
      </c>
      <c r="K30" s="26">
        <f>'Blind Estimator'!$C$13</f>
        <v>10</v>
      </c>
    </row>
    <row r="31" spans="8:11" ht="12.75">
      <c r="H31" s="66">
        <v>7</v>
      </c>
      <c r="I31" s="51">
        <f>'Blind Estimator'!C27</f>
        <v>200</v>
      </c>
      <c r="J31" s="51">
        <f>'Blind Estimator'!D27</f>
        <v>400</v>
      </c>
      <c r="K31" s="26">
        <f>'Blind Estimator'!$C$13</f>
        <v>10</v>
      </c>
    </row>
    <row r="32" spans="2:11" ht="15.75">
      <c r="B32" s="125" t="s">
        <v>148</v>
      </c>
      <c r="H32" s="66">
        <v>8</v>
      </c>
      <c r="I32" s="51">
        <f>'Blind Estimator'!C28</f>
        <v>250</v>
      </c>
      <c r="J32" s="51">
        <f>'Blind Estimator'!D28</f>
        <v>500</v>
      </c>
      <c r="K32" s="26">
        <f>'Blind Estimator'!$C$13</f>
        <v>10</v>
      </c>
    </row>
    <row r="33" spans="2:11" ht="13.5" thickBot="1">
      <c r="B33" s="120"/>
      <c r="C33" s="121"/>
      <c r="D33" s="121"/>
      <c r="E33" s="121"/>
      <c r="H33" s="66">
        <v>9</v>
      </c>
      <c r="I33" s="51">
        <f>'Blind Estimator'!C29</f>
        <v>275</v>
      </c>
      <c r="J33" s="51">
        <f>'Blind Estimator'!D29</f>
        <v>550</v>
      </c>
      <c r="K33" s="26">
        <f>'Blind Estimator'!$C$13</f>
        <v>10</v>
      </c>
    </row>
    <row r="34" spans="2:11" ht="13.5" thickBot="1">
      <c r="B34" s="137" t="s">
        <v>149</v>
      </c>
      <c r="C34" s="138"/>
      <c r="D34" s="138"/>
      <c r="E34" s="122" t="s">
        <v>150</v>
      </c>
      <c r="H34" s="67">
        <v>10</v>
      </c>
      <c r="I34" s="64">
        <f>'Blind Estimator'!C30</f>
        <v>300</v>
      </c>
      <c r="J34" s="64">
        <f>'Blind Estimator'!D30</f>
        <v>600</v>
      </c>
      <c r="K34" s="28">
        <f>'Blind Estimator'!$C$13</f>
        <v>10</v>
      </c>
    </row>
    <row r="35" spans="2:5" ht="12.75">
      <c r="B35" s="139" t="s">
        <v>151</v>
      </c>
      <c r="C35" s="140"/>
      <c r="D35" s="140"/>
      <c r="E35" s="123">
        <f>'Prize Calculator'!E11</f>
        <v>0</v>
      </c>
    </row>
    <row r="36" spans="2:5" ht="12.75">
      <c r="B36" s="139" t="s">
        <v>152</v>
      </c>
      <c r="C36" s="140"/>
      <c r="D36" s="140"/>
      <c r="E36" s="123">
        <f>'Prize Calculator'!E12</f>
        <v>0</v>
      </c>
    </row>
    <row r="37" spans="2:5" ht="12.75">
      <c r="B37" s="139" t="s">
        <v>153</v>
      </c>
      <c r="C37" s="140"/>
      <c r="D37" s="140"/>
      <c r="E37" s="123">
        <f>'Prize Calculator'!E13</f>
        <v>0</v>
      </c>
    </row>
    <row r="38" spans="2:5" ht="12.75">
      <c r="B38" s="139" t="s">
        <v>154</v>
      </c>
      <c r="C38" s="140"/>
      <c r="D38" s="140"/>
      <c r="E38" s="123">
        <f>'Prize Calculator'!E14</f>
        <v>20</v>
      </c>
    </row>
    <row r="39" spans="2:5" ht="12.75">
      <c r="B39" s="139" t="s">
        <v>155</v>
      </c>
      <c r="C39" s="140"/>
      <c r="D39" s="140"/>
      <c r="E39" s="123">
        <f>'Prize Calculator'!E15</f>
        <v>40</v>
      </c>
    </row>
    <row r="40" spans="2:5" ht="12.75">
      <c r="B40" s="139" t="s">
        <v>156</v>
      </c>
      <c r="C40" s="140"/>
      <c r="D40" s="140"/>
      <c r="E40" s="123">
        <f>'Prize Calculator'!E16</f>
        <v>100</v>
      </c>
    </row>
    <row r="41" spans="2:5" ht="13.5" thickBot="1">
      <c r="B41" s="141" t="s">
        <v>157</v>
      </c>
      <c r="C41" s="142"/>
      <c r="D41" s="142"/>
      <c r="E41" s="124">
        <f>'Prize Calculator'!E17</f>
        <v>220</v>
      </c>
    </row>
    <row r="45" ht="12.75">
      <c r="B45" s="118" t="s">
        <v>143</v>
      </c>
    </row>
    <row r="46" ht="12.75">
      <c r="B46" s="118" t="s">
        <v>144</v>
      </c>
    </row>
    <row r="47" ht="12.75">
      <c r="B47" s="118" t="s">
        <v>145</v>
      </c>
    </row>
    <row r="48" ht="12.75">
      <c r="B48" s="119" t="s">
        <v>146</v>
      </c>
    </row>
    <row r="49" spans="2:3" ht="12.75">
      <c r="B49" s="118"/>
      <c r="C49" s="50" t="s">
        <v>147</v>
      </c>
    </row>
    <row r="50" ht="12.75">
      <c r="B50" s="118"/>
    </row>
    <row r="51" ht="12.75">
      <c r="B51" s="118"/>
    </row>
    <row r="52" ht="12.75">
      <c r="B52" s="118"/>
    </row>
    <row r="53" ht="12.75">
      <c r="B53" s="118"/>
    </row>
    <row r="54" ht="12.75">
      <c r="B54" s="118"/>
    </row>
    <row r="55" ht="12.75">
      <c r="B55" s="118"/>
    </row>
    <row r="56" ht="12.75">
      <c r="B56" s="118"/>
    </row>
    <row r="57" ht="12.75">
      <c r="B57" s="118"/>
    </row>
    <row r="58" ht="12.75">
      <c r="B58" s="118"/>
    </row>
  </sheetData>
  <mergeCells count="12">
    <mergeCell ref="B38:D38"/>
    <mergeCell ref="B39:D39"/>
    <mergeCell ref="B40:D40"/>
    <mergeCell ref="B41:D41"/>
    <mergeCell ref="B34:D34"/>
    <mergeCell ref="B35:D35"/>
    <mergeCell ref="B36:D36"/>
    <mergeCell ref="B37:D37"/>
    <mergeCell ref="B6:F6"/>
    <mergeCell ref="B16:E16"/>
    <mergeCell ref="B24:E24"/>
    <mergeCell ref="A2:M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3">
      <selection activeCell="A39" sqref="A39:A42"/>
    </sheetView>
  </sheetViews>
  <sheetFormatPr defaultColWidth="9.140625" defaultRowHeight="12.75"/>
  <cols>
    <col min="1" max="1" width="70.57421875" style="0" customWidth="1"/>
  </cols>
  <sheetData>
    <row r="1" ht="12.75">
      <c r="A1" t="s">
        <v>167</v>
      </c>
    </row>
    <row r="2" ht="12.75">
      <c r="A2" t="s">
        <v>168</v>
      </c>
    </row>
    <row r="3" ht="12.75">
      <c r="A3" t="s">
        <v>169</v>
      </c>
    </row>
    <row r="4" ht="12.75">
      <c r="A4" t="s">
        <v>170</v>
      </c>
    </row>
    <row r="5" ht="12.75">
      <c r="A5" t="s">
        <v>171</v>
      </c>
    </row>
    <row r="6" ht="12.75">
      <c r="A6" t="s">
        <v>172</v>
      </c>
    </row>
    <row r="7" ht="12.75">
      <c r="A7" t="s">
        <v>168</v>
      </c>
    </row>
    <row r="8" ht="12.75">
      <c r="A8" t="s">
        <v>173</v>
      </c>
    </row>
    <row r="9" ht="12.75">
      <c r="A9" t="s">
        <v>174</v>
      </c>
    </row>
    <row r="10" ht="12.75">
      <c r="A10" t="s">
        <v>175</v>
      </c>
    </row>
    <row r="11" ht="12.75">
      <c r="A11" t="s">
        <v>176</v>
      </c>
    </row>
    <row r="12" ht="12.75">
      <c r="A12" t="s">
        <v>177</v>
      </c>
    </row>
    <row r="13" ht="12.75">
      <c r="A13" t="s">
        <v>178</v>
      </c>
    </row>
    <row r="14" ht="12.75">
      <c r="A14" t="s">
        <v>179</v>
      </c>
    </row>
    <row r="15" ht="12.75">
      <c r="A15" t="s">
        <v>180</v>
      </c>
    </row>
    <row r="16" ht="12.75">
      <c r="A16" t="s">
        <v>181</v>
      </c>
    </row>
    <row r="17" ht="12.75">
      <c r="A17" t="s">
        <v>182</v>
      </c>
    </row>
    <row r="18" ht="12.75">
      <c r="A18" t="s">
        <v>183</v>
      </c>
    </row>
    <row r="19" ht="12.75">
      <c r="A19" t="s">
        <v>184</v>
      </c>
    </row>
    <row r="20" ht="12.75">
      <c r="A20" t="s">
        <v>185</v>
      </c>
    </row>
    <row r="21" ht="12.75">
      <c r="A21" t="s">
        <v>186</v>
      </c>
    </row>
    <row r="22" ht="12.75">
      <c r="A22" t="s">
        <v>168</v>
      </c>
    </row>
    <row r="23" ht="12.75">
      <c r="A23" t="s">
        <v>187</v>
      </c>
    </row>
    <row r="24" ht="12.75">
      <c r="A24" t="s">
        <v>188</v>
      </c>
    </row>
    <row r="25" ht="12.75">
      <c r="A25" t="s">
        <v>189</v>
      </c>
    </row>
    <row r="26" ht="12.75">
      <c r="A26" t="s">
        <v>190</v>
      </c>
    </row>
    <row r="27" ht="12.75">
      <c r="A27" t="s">
        <v>181</v>
      </c>
    </row>
    <row r="28" ht="12.75">
      <c r="A28" t="s">
        <v>191</v>
      </c>
    </row>
    <row r="29" ht="12.75">
      <c r="A29" t="s">
        <v>192</v>
      </c>
    </row>
    <row r="30" ht="12.75">
      <c r="A30" t="s">
        <v>168</v>
      </c>
    </row>
    <row r="31" ht="12.75">
      <c r="A31" t="s">
        <v>193</v>
      </c>
    </row>
    <row r="32" ht="12.75">
      <c r="A32" t="s">
        <v>194</v>
      </c>
    </row>
    <row r="33" ht="12.75">
      <c r="A33" t="s">
        <v>195</v>
      </c>
    </row>
    <row r="34" ht="12.75">
      <c r="A34" t="s">
        <v>196</v>
      </c>
    </row>
    <row r="35" ht="12.75">
      <c r="A35" t="s">
        <v>197</v>
      </c>
    </row>
    <row r="36" ht="12.75">
      <c r="A36" t="s">
        <v>168</v>
      </c>
    </row>
    <row r="37" ht="12.75">
      <c r="A37" t="s">
        <v>198</v>
      </c>
    </row>
    <row r="39" ht="15">
      <c r="A39" s="143" t="s">
        <v>199</v>
      </c>
    </row>
    <row r="40" ht="15">
      <c r="A40" s="144" t="s">
        <v>200</v>
      </c>
    </row>
    <row r="41" ht="15">
      <c r="A41" s="143"/>
    </row>
    <row r="42" ht="15">
      <c r="A42" s="143" t="s">
        <v>201</v>
      </c>
    </row>
  </sheetData>
  <hyperlinks>
    <hyperlink ref="A40" r:id="rId1" display="www.HomePokerTourney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STL</dc:creator>
  <cp:keywords/>
  <dc:description/>
  <cp:lastModifiedBy>HomePokerTourney,com</cp:lastModifiedBy>
  <cp:lastPrinted>2005-08-16T12:50:14Z</cp:lastPrinted>
  <dcterms:created xsi:type="dcterms:W3CDTF">2005-06-27T19:06:32Z</dcterms:created>
  <dcterms:modified xsi:type="dcterms:W3CDTF">2005-09-29T06:20:52Z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